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002-企画財政課\企画調整係\05　地域公共交通\03　地域公共交通協議会関係\H27.6協議会資料\"/>
    </mc:Choice>
  </mc:AlternateContent>
  <bookViews>
    <workbookView xWindow="600" yWindow="225" windowWidth="19320" windowHeight="7725" activeTab="1"/>
  </bookViews>
  <sheets>
    <sheet name="各月利用実績" sheetId="5" r:id="rId1"/>
    <sheet name="1日当たり乗車人数" sheetId="11" r:id="rId2"/>
    <sheet name="ランドマーク別乗降順位" sheetId="10" r:id="rId3"/>
    <sheet name="利用者別実績内訳" sheetId="7" r:id="rId4"/>
    <sheet name="男女、年代別" sheetId="8" r:id="rId5"/>
  </sheets>
  <definedNames>
    <definedName name="_xlnm.Print_Area" localSheetId="2">ランドマーク別乗降順位!$A$1:$O$27</definedName>
    <definedName name="_xlnm.Print_Area" localSheetId="0">各月利用実績!$X$71:$AM$101</definedName>
    <definedName name="_xlnm.Print_Area" localSheetId="4">'男女、年代別'!$A$1:$P$71</definedName>
  </definedNames>
  <calcPr calcId="152511"/>
</workbook>
</file>

<file path=xl/calcChain.xml><?xml version="1.0" encoding="utf-8"?>
<calcChain xmlns="http://schemas.openxmlformats.org/spreadsheetml/2006/main">
  <c r="P44" i="8" l="1"/>
  <c r="O44" i="8"/>
  <c r="N44" i="8"/>
  <c r="M44" i="8"/>
  <c r="L44" i="8"/>
  <c r="K44" i="8"/>
  <c r="J44" i="8"/>
  <c r="I44" i="8"/>
  <c r="H44" i="8"/>
  <c r="C26" i="8"/>
  <c r="C44" i="8"/>
  <c r="Q43" i="8"/>
  <c r="Q42" i="8"/>
  <c r="Q41" i="8"/>
  <c r="Q40" i="8"/>
  <c r="Q39" i="8"/>
  <c r="L46" i="7"/>
  <c r="J46" i="7"/>
  <c r="I46" i="7"/>
  <c r="H46" i="7"/>
  <c r="F46" i="7"/>
  <c r="E46" i="7"/>
  <c r="D46" i="7"/>
  <c r="C46" i="7"/>
  <c r="K45" i="7"/>
  <c r="M45" i="7" s="1"/>
  <c r="K44" i="7"/>
  <c r="M44" i="7" s="1"/>
  <c r="K43" i="7"/>
  <c r="M43" i="7" s="1"/>
  <c r="K42" i="7"/>
  <c r="M42" i="7" s="1"/>
  <c r="K41" i="7"/>
  <c r="M41" i="7" s="1"/>
  <c r="K40" i="7"/>
  <c r="G45" i="7"/>
  <c r="G44" i="7"/>
  <c r="G43" i="7"/>
  <c r="G42" i="7"/>
  <c r="G41" i="7"/>
  <c r="AA51" i="5" l="1"/>
  <c r="AB51" i="5"/>
  <c r="AC51" i="5"/>
  <c r="AB31" i="5"/>
  <c r="AA31" i="5"/>
  <c r="U55" i="5" l="1"/>
  <c r="T55" i="5"/>
  <c r="S55" i="5"/>
  <c r="R55" i="5"/>
  <c r="Q55" i="5"/>
  <c r="P55" i="5"/>
  <c r="O55" i="5"/>
  <c r="N55" i="5"/>
  <c r="M55" i="5"/>
  <c r="L55" i="5"/>
  <c r="K55" i="5"/>
  <c r="J55" i="5"/>
  <c r="I55" i="5"/>
  <c r="H55" i="5"/>
  <c r="G55" i="5"/>
  <c r="F55" i="5"/>
  <c r="E55" i="5"/>
  <c r="D55" i="5"/>
  <c r="C55" i="5"/>
  <c r="U54" i="5"/>
  <c r="T54" i="5"/>
  <c r="S54" i="5"/>
  <c r="R54" i="5"/>
  <c r="Q54" i="5"/>
  <c r="P54" i="5"/>
  <c r="O54" i="5"/>
  <c r="N54" i="5"/>
  <c r="M54" i="5"/>
  <c r="L54" i="5"/>
  <c r="K54" i="5"/>
  <c r="J54" i="5"/>
  <c r="I54" i="5"/>
  <c r="H54" i="5"/>
  <c r="G54" i="5"/>
  <c r="F54" i="5"/>
  <c r="E54" i="5"/>
  <c r="D54" i="5"/>
  <c r="C54" i="5"/>
  <c r="X54" i="5" l="1"/>
  <c r="W52" i="5"/>
  <c r="W49" i="5"/>
  <c r="U53" i="5"/>
  <c r="W53" i="5" s="1"/>
  <c r="U52" i="5"/>
  <c r="U51" i="5"/>
  <c r="W51" i="5" s="1"/>
  <c r="U50" i="5"/>
  <c r="W50" i="5" s="1"/>
  <c r="U49" i="5"/>
  <c r="Q4" i="8" l="1"/>
  <c r="Q5" i="8"/>
  <c r="Q6" i="8"/>
  <c r="Q7" i="8"/>
  <c r="Q8" i="8"/>
  <c r="Q9" i="8"/>
  <c r="Q10" i="8"/>
  <c r="Q11" i="8"/>
  <c r="Q12" i="8"/>
  <c r="Q14" i="8"/>
  <c r="Q15" i="8"/>
  <c r="Q16" i="8"/>
  <c r="Q17" i="8"/>
  <c r="Q18" i="8"/>
  <c r="Q19" i="8"/>
  <c r="Q20" i="8"/>
  <c r="Q21" i="8"/>
  <c r="Q22" i="8"/>
  <c r="Q23" i="8"/>
  <c r="Q24" i="8"/>
  <c r="Q25" i="8"/>
  <c r="Q27" i="8"/>
  <c r="Q28" i="8"/>
  <c r="Q29" i="8"/>
  <c r="Q30" i="8"/>
  <c r="Q31" i="8"/>
  <c r="Q32" i="8"/>
  <c r="Q33" i="8"/>
  <c r="Q34" i="8"/>
  <c r="Q35" i="8"/>
  <c r="Q36" i="8"/>
  <c r="Q37" i="8"/>
  <c r="Q38" i="8"/>
  <c r="P26" i="8" l="1"/>
  <c r="O26" i="8"/>
  <c r="N26" i="8"/>
  <c r="M26" i="8"/>
  <c r="L26" i="8"/>
  <c r="K26" i="8"/>
  <c r="J26" i="8"/>
  <c r="I26" i="8"/>
  <c r="H26" i="8"/>
  <c r="D26" i="8"/>
  <c r="P13" i="8"/>
  <c r="O13" i="8"/>
  <c r="N13" i="8"/>
  <c r="M13" i="8"/>
  <c r="L13" i="8"/>
  <c r="K13" i="8"/>
  <c r="J13" i="8"/>
  <c r="I13" i="8"/>
  <c r="H13" i="8"/>
  <c r="D4" i="8"/>
  <c r="D13" i="8" s="1"/>
  <c r="C4" i="8"/>
  <c r="C13" i="8" s="1"/>
  <c r="M40" i="7"/>
  <c r="G40" i="7"/>
  <c r="K39" i="7"/>
  <c r="M39" i="7" s="1"/>
  <c r="G39" i="7"/>
  <c r="K38" i="7"/>
  <c r="M38" i="7" s="1"/>
  <c r="G38" i="7"/>
  <c r="K37" i="7"/>
  <c r="M37" i="7" s="1"/>
  <c r="G37" i="7"/>
  <c r="K36" i="7"/>
  <c r="M36" i="7" s="1"/>
  <c r="G36" i="7"/>
  <c r="K35" i="7"/>
  <c r="M35" i="7" s="1"/>
  <c r="G35" i="7"/>
  <c r="K34" i="7"/>
  <c r="G34" i="7"/>
  <c r="L29" i="7"/>
  <c r="J29" i="7"/>
  <c r="I29" i="7"/>
  <c r="H29" i="7"/>
  <c r="F29" i="7"/>
  <c r="E29" i="7"/>
  <c r="D29" i="7"/>
  <c r="C29" i="7"/>
  <c r="K28" i="7"/>
  <c r="M28" i="7" s="1"/>
  <c r="G28" i="7"/>
  <c r="K27" i="7"/>
  <c r="M27" i="7" s="1"/>
  <c r="G27" i="7"/>
  <c r="K26" i="7"/>
  <c r="M26" i="7" s="1"/>
  <c r="G26" i="7"/>
  <c r="K25" i="7"/>
  <c r="M25" i="7" s="1"/>
  <c r="G25" i="7"/>
  <c r="K24" i="7"/>
  <c r="M24" i="7" s="1"/>
  <c r="G24" i="7"/>
  <c r="K23" i="7"/>
  <c r="M23" i="7" s="1"/>
  <c r="G23" i="7"/>
  <c r="K22" i="7"/>
  <c r="M22" i="7" s="1"/>
  <c r="G22" i="7"/>
  <c r="K21" i="7"/>
  <c r="M21" i="7" s="1"/>
  <c r="G21" i="7"/>
  <c r="K20" i="7"/>
  <c r="M20" i="7" s="1"/>
  <c r="G20" i="7"/>
  <c r="K19" i="7"/>
  <c r="M19" i="7" s="1"/>
  <c r="G19" i="7"/>
  <c r="K18" i="7"/>
  <c r="M18" i="7" s="1"/>
  <c r="G18" i="7"/>
  <c r="K17" i="7"/>
  <c r="G17" i="7"/>
  <c r="L15" i="7"/>
  <c r="J15" i="7"/>
  <c r="I15" i="7"/>
  <c r="I48" i="7" s="1"/>
  <c r="H15" i="7"/>
  <c r="F15" i="7"/>
  <c r="E15" i="7"/>
  <c r="D15" i="7"/>
  <c r="C15" i="7"/>
  <c r="K14" i="7"/>
  <c r="M14" i="7" s="1"/>
  <c r="G14" i="7"/>
  <c r="K13" i="7"/>
  <c r="M13" i="7" s="1"/>
  <c r="G13" i="7"/>
  <c r="K12" i="7"/>
  <c r="M12" i="7" s="1"/>
  <c r="G12" i="7"/>
  <c r="K11" i="7"/>
  <c r="M11" i="7" s="1"/>
  <c r="G11" i="7"/>
  <c r="K10" i="7"/>
  <c r="M10" i="7" s="1"/>
  <c r="G10" i="7"/>
  <c r="K9" i="7"/>
  <c r="M9" i="7" s="1"/>
  <c r="G9" i="7"/>
  <c r="K8" i="7"/>
  <c r="M8" i="7" s="1"/>
  <c r="G8" i="7"/>
  <c r="K7" i="7"/>
  <c r="M7" i="7" s="1"/>
  <c r="G7" i="7"/>
  <c r="K6" i="7"/>
  <c r="M6" i="7" s="1"/>
  <c r="G6" i="7"/>
  <c r="X57" i="5"/>
  <c r="T57" i="5"/>
  <c r="S57" i="5"/>
  <c r="R57" i="5"/>
  <c r="Q57" i="5"/>
  <c r="P57" i="5"/>
  <c r="O57" i="5"/>
  <c r="N57" i="5"/>
  <c r="M57" i="5"/>
  <c r="L57" i="5"/>
  <c r="K57" i="5"/>
  <c r="J57" i="5"/>
  <c r="I57" i="5"/>
  <c r="H57" i="5"/>
  <c r="G57" i="5"/>
  <c r="F57" i="5"/>
  <c r="E57" i="5"/>
  <c r="D57" i="5"/>
  <c r="C57" i="5"/>
  <c r="T56" i="5"/>
  <c r="S56" i="5"/>
  <c r="R56" i="5"/>
  <c r="Q56" i="5"/>
  <c r="P56" i="5"/>
  <c r="O56" i="5"/>
  <c r="N56" i="5"/>
  <c r="M56" i="5"/>
  <c r="L56" i="5"/>
  <c r="K56" i="5"/>
  <c r="J56" i="5"/>
  <c r="I56" i="5"/>
  <c r="H56" i="5"/>
  <c r="G56" i="5"/>
  <c r="F56" i="5"/>
  <c r="E56" i="5"/>
  <c r="D56" i="5"/>
  <c r="C56" i="5"/>
  <c r="U43" i="5"/>
  <c r="W43" i="5" s="1"/>
  <c r="U42" i="5"/>
  <c r="W42" i="5" s="1"/>
  <c r="U41" i="5"/>
  <c r="W41" i="5" s="1"/>
  <c r="U40" i="5"/>
  <c r="W40" i="5" s="1"/>
  <c r="U39" i="5"/>
  <c r="W39" i="5" s="1"/>
  <c r="U38" i="5"/>
  <c r="W38" i="5" s="1"/>
  <c r="U37" i="5"/>
  <c r="W37" i="5" s="1"/>
  <c r="T36" i="5"/>
  <c r="S36" i="5"/>
  <c r="R36" i="5"/>
  <c r="Q36" i="5"/>
  <c r="P36" i="5"/>
  <c r="O36" i="5"/>
  <c r="N36" i="5"/>
  <c r="M36" i="5"/>
  <c r="L36" i="5"/>
  <c r="K36" i="5"/>
  <c r="J36" i="5"/>
  <c r="I36" i="5"/>
  <c r="H36" i="5"/>
  <c r="G36" i="5"/>
  <c r="F36" i="5"/>
  <c r="E36" i="5"/>
  <c r="D36" i="5"/>
  <c r="C36" i="5"/>
  <c r="T35" i="5"/>
  <c r="S35" i="5"/>
  <c r="R35" i="5"/>
  <c r="Q35" i="5"/>
  <c r="P35" i="5"/>
  <c r="O35" i="5"/>
  <c r="N35" i="5"/>
  <c r="M35" i="5"/>
  <c r="L35" i="5"/>
  <c r="K35" i="5"/>
  <c r="J35" i="5"/>
  <c r="I35" i="5"/>
  <c r="H35" i="5"/>
  <c r="G35" i="5"/>
  <c r="F35" i="5"/>
  <c r="E35" i="5"/>
  <c r="D35" i="5"/>
  <c r="C35" i="5"/>
  <c r="X34" i="5"/>
  <c r="T34" i="5"/>
  <c r="S34" i="5"/>
  <c r="R34" i="5"/>
  <c r="Q34" i="5"/>
  <c r="P34" i="5"/>
  <c r="O34" i="5"/>
  <c r="N34" i="5"/>
  <c r="M34" i="5"/>
  <c r="L34" i="5"/>
  <c r="K34" i="5"/>
  <c r="J34" i="5"/>
  <c r="I34" i="5"/>
  <c r="H34" i="5"/>
  <c r="G34" i="5"/>
  <c r="F34" i="5"/>
  <c r="E34" i="5"/>
  <c r="D34" i="5"/>
  <c r="C34" i="5"/>
  <c r="U33" i="5"/>
  <c r="W33" i="5" s="1"/>
  <c r="U32" i="5"/>
  <c r="W32" i="5" s="1"/>
  <c r="U31" i="5"/>
  <c r="W31" i="5" s="1"/>
  <c r="U30" i="5"/>
  <c r="W30" i="5" s="1"/>
  <c r="U29" i="5"/>
  <c r="W29" i="5" s="1"/>
  <c r="U28" i="5"/>
  <c r="W28" i="5" s="1"/>
  <c r="U27" i="5"/>
  <c r="W27" i="5" s="1"/>
  <c r="U26" i="5"/>
  <c r="W26" i="5" s="1"/>
  <c r="U25" i="5"/>
  <c r="W25" i="5" s="1"/>
  <c r="U24" i="5"/>
  <c r="W24" i="5" s="1"/>
  <c r="U23" i="5"/>
  <c r="W23" i="5" s="1"/>
  <c r="U22" i="5"/>
  <c r="T21" i="5"/>
  <c r="S21" i="5"/>
  <c r="R21" i="5"/>
  <c r="Q21" i="5"/>
  <c r="P21" i="5"/>
  <c r="O21" i="5"/>
  <c r="N21" i="5"/>
  <c r="M21" i="5"/>
  <c r="L21" i="5"/>
  <c r="K21" i="5"/>
  <c r="J21" i="5"/>
  <c r="I21" i="5"/>
  <c r="H21" i="5"/>
  <c r="G21" i="5"/>
  <c r="F21" i="5"/>
  <c r="E21" i="5"/>
  <c r="D21" i="5"/>
  <c r="C21" i="5"/>
  <c r="T20" i="5"/>
  <c r="S20" i="5"/>
  <c r="R20" i="5"/>
  <c r="Q20" i="5"/>
  <c r="P20" i="5"/>
  <c r="O20" i="5"/>
  <c r="N20" i="5"/>
  <c r="M20" i="5"/>
  <c r="L20" i="5"/>
  <c r="K20" i="5"/>
  <c r="J20" i="5"/>
  <c r="I20" i="5"/>
  <c r="H20" i="5"/>
  <c r="G20" i="5"/>
  <c r="F20" i="5"/>
  <c r="E20" i="5"/>
  <c r="D20" i="5"/>
  <c r="C20" i="5"/>
  <c r="X19" i="5"/>
  <c r="T19" i="5"/>
  <c r="S19" i="5"/>
  <c r="R19" i="5"/>
  <c r="Q19" i="5"/>
  <c r="P19" i="5"/>
  <c r="O19" i="5"/>
  <c r="N19" i="5"/>
  <c r="M19" i="5"/>
  <c r="L19" i="5"/>
  <c r="K19" i="5"/>
  <c r="J19" i="5"/>
  <c r="I19" i="5"/>
  <c r="H19" i="5"/>
  <c r="G19" i="5"/>
  <c r="F19" i="5"/>
  <c r="E19" i="5"/>
  <c r="D19" i="5"/>
  <c r="C19" i="5"/>
  <c r="U18" i="5"/>
  <c r="W18" i="5" s="1"/>
  <c r="U17" i="5"/>
  <c r="W17" i="5" s="1"/>
  <c r="U16" i="5"/>
  <c r="W16" i="5" s="1"/>
  <c r="AB15" i="5"/>
  <c r="U15" i="5"/>
  <c r="W15" i="5" s="1"/>
  <c r="U14" i="5"/>
  <c r="W14" i="5" s="1"/>
  <c r="U13" i="5"/>
  <c r="W13" i="5" s="1"/>
  <c r="U12" i="5"/>
  <c r="W12" i="5" s="1"/>
  <c r="U11" i="5"/>
  <c r="W10" i="5"/>
  <c r="U10" i="5"/>
  <c r="M34" i="7" l="1"/>
  <c r="M46" i="7" s="1"/>
  <c r="K46" i="7"/>
  <c r="G29" i="7"/>
  <c r="D30" i="7" s="1"/>
  <c r="G46" i="7"/>
  <c r="F47" i="7" s="1"/>
  <c r="D48" i="7"/>
  <c r="G15" i="7"/>
  <c r="C16" i="7" s="1"/>
  <c r="E48" i="7"/>
  <c r="J48" i="7"/>
  <c r="F48" i="7"/>
  <c r="L48" i="7"/>
  <c r="C48" i="7"/>
  <c r="H48" i="7"/>
  <c r="K29" i="7"/>
  <c r="F30" i="7"/>
  <c r="C47" i="7"/>
  <c r="M15" i="7"/>
  <c r="K15" i="7"/>
  <c r="M17" i="7"/>
  <c r="M29" i="7" s="1"/>
  <c r="AA15" i="5"/>
  <c r="AC15" i="5" s="1"/>
  <c r="U35" i="5"/>
  <c r="W55" i="5"/>
  <c r="W11" i="5"/>
  <c r="W20" i="5" s="1"/>
  <c r="U19" i="5"/>
  <c r="U20" i="5"/>
  <c r="AC31" i="5"/>
  <c r="W22" i="5"/>
  <c r="W35" i="5" s="1"/>
  <c r="U34" i="5"/>
  <c r="U36" i="5" s="1"/>
  <c r="Q26" i="8"/>
  <c r="Q13" i="8"/>
  <c r="Q44" i="8"/>
  <c r="E30" i="7" l="1"/>
  <c r="D47" i="7"/>
  <c r="E47" i="7"/>
  <c r="G47" i="7" s="1"/>
  <c r="C30" i="7"/>
  <c r="G30" i="7" s="1"/>
  <c r="F16" i="7"/>
  <c r="D16" i="7"/>
  <c r="E16" i="7"/>
  <c r="G48" i="7"/>
  <c r="E49" i="7" s="1"/>
  <c r="K48" i="7"/>
  <c r="O16" i="7"/>
  <c r="M48" i="7"/>
  <c r="M16" i="7"/>
  <c r="M30" i="7"/>
  <c r="O30" i="7"/>
  <c r="O47" i="7"/>
  <c r="M47" i="7"/>
  <c r="U57" i="5"/>
  <c r="W57" i="5" s="1"/>
  <c r="U21" i="5"/>
  <c r="U56" i="5"/>
  <c r="G16" i="7" l="1"/>
  <c r="D49" i="7"/>
  <c r="C49" i="7"/>
  <c r="F49" i="7"/>
  <c r="O49" i="7"/>
  <c r="M49" i="7"/>
</calcChain>
</file>

<file path=xl/sharedStrings.xml><?xml version="1.0" encoding="utf-8"?>
<sst xmlns="http://schemas.openxmlformats.org/spreadsheetml/2006/main" count="503" uniqueCount="284">
  <si>
    <t>計</t>
    <rPh sb="0" eb="1">
      <t>ケイ</t>
    </rPh>
    <phoneticPr fontId="2"/>
  </si>
  <si>
    <t>月日</t>
    <rPh sb="0" eb="2">
      <t>ガッピ</t>
    </rPh>
    <phoneticPr fontId="2"/>
  </si>
  <si>
    <t>７月</t>
    <rPh sb="1" eb="2">
      <t>ガツ</t>
    </rPh>
    <phoneticPr fontId="1"/>
  </si>
  <si>
    <t>８月</t>
    <rPh sb="1" eb="2">
      <t>ツキ</t>
    </rPh>
    <phoneticPr fontId="2"/>
  </si>
  <si>
    <t>乗車内訳</t>
    <rPh sb="0" eb="2">
      <t>ジョウシャ</t>
    </rPh>
    <rPh sb="2" eb="4">
      <t>ウチワケ</t>
    </rPh>
    <phoneticPr fontId="2"/>
  </si>
  <si>
    <t>大人</t>
    <rPh sb="0" eb="2">
      <t>オトナ</t>
    </rPh>
    <phoneticPr fontId="2"/>
  </si>
  <si>
    <t>小中</t>
    <rPh sb="0" eb="2">
      <t>ショウチュウ</t>
    </rPh>
    <phoneticPr fontId="2"/>
  </si>
  <si>
    <t>障害者</t>
    <rPh sb="0" eb="3">
      <t>ショウガイシャ</t>
    </rPh>
    <phoneticPr fontId="2"/>
  </si>
  <si>
    <t>回数券</t>
    <rPh sb="0" eb="3">
      <t>カイスウケン</t>
    </rPh>
    <phoneticPr fontId="2"/>
  </si>
  <si>
    <t>合計</t>
    <rPh sb="0" eb="2">
      <t>ゴウケイ</t>
    </rPh>
    <phoneticPr fontId="2"/>
  </si>
  <si>
    <t>区分</t>
    <rPh sb="0" eb="2">
      <t>クブン</t>
    </rPh>
    <phoneticPr fontId="2"/>
  </si>
  <si>
    <t>7月</t>
    <rPh sb="1" eb="2">
      <t>ガツ</t>
    </rPh>
    <phoneticPr fontId="2"/>
  </si>
  <si>
    <t>8月</t>
    <rPh sb="1" eb="2">
      <t>ガツ</t>
    </rPh>
    <phoneticPr fontId="2"/>
  </si>
  <si>
    <t>登録者数</t>
    <rPh sb="0" eb="2">
      <t>トウロク</t>
    </rPh>
    <rPh sb="2" eb="3">
      <t>シャ</t>
    </rPh>
    <rPh sb="3" eb="4">
      <t>スウ</t>
    </rPh>
    <phoneticPr fontId="2"/>
  </si>
  <si>
    <t>男</t>
    <rPh sb="0" eb="1">
      <t>オトコ</t>
    </rPh>
    <phoneticPr fontId="2"/>
  </si>
  <si>
    <t>女</t>
    <rPh sb="0" eb="1">
      <t>オンナ</t>
    </rPh>
    <phoneticPr fontId="2"/>
  </si>
  <si>
    <t>ランドマーク名</t>
  </si>
  <si>
    <t>デマンドタクシー予約センター</t>
  </si>
  <si>
    <t>フォルテ</t>
  </si>
  <si>
    <t>１日当り
乗車人数</t>
    <rPh sb="1" eb="2">
      <t>ニチ</t>
    </rPh>
    <rPh sb="2" eb="3">
      <t>ア</t>
    </rPh>
    <rPh sb="5" eb="7">
      <t>ジョウシャ</t>
    </rPh>
    <rPh sb="7" eb="9">
      <t>ニンズウ</t>
    </rPh>
    <phoneticPr fontId="2"/>
  </si>
  <si>
    <t>◎ 時間（便）別乗車人数</t>
    <rPh sb="2" eb="4">
      <t>ジカン</t>
    </rPh>
    <rPh sb="5" eb="6">
      <t>ビン</t>
    </rPh>
    <rPh sb="7" eb="8">
      <t>ベツ</t>
    </rPh>
    <rPh sb="8" eb="10">
      <t>ジョウシャ</t>
    </rPh>
    <rPh sb="10" eb="11">
      <t>ヒト</t>
    </rPh>
    <rPh sb="11" eb="12">
      <t>スウ</t>
    </rPh>
    <phoneticPr fontId="2"/>
  </si>
  <si>
    <t>運転
日数</t>
    <rPh sb="0" eb="2">
      <t>ウンテン</t>
    </rPh>
    <rPh sb="3" eb="5">
      <t>ニッスウ</t>
    </rPh>
    <phoneticPr fontId="2"/>
  </si>
  <si>
    <t>乗車
順位</t>
    <rPh sb="0" eb="2">
      <t>ジョウシャ</t>
    </rPh>
    <phoneticPr fontId="2"/>
  </si>
  <si>
    <t>運行時間</t>
    <rPh sb="0" eb="2">
      <t>ウンコウ</t>
    </rPh>
    <rPh sb="2" eb="4">
      <t>ジカン</t>
    </rPh>
    <phoneticPr fontId="2"/>
  </si>
  <si>
    <t>≪　参　考　≫</t>
    <rPh sb="2" eb="3">
      <t>サン</t>
    </rPh>
    <rPh sb="4" eb="5">
      <t>コウ</t>
    </rPh>
    <phoneticPr fontId="2"/>
  </si>
  <si>
    <t>９月</t>
  </si>
  <si>
    <t>１０月</t>
  </si>
  <si>
    <t>9月</t>
  </si>
  <si>
    <t>10月</t>
  </si>
  <si>
    <t>9月</t>
    <rPh sb="1" eb="2">
      <t>ガツ</t>
    </rPh>
    <phoneticPr fontId="2"/>
  </si>
  <si>
    <t>10月</t>
    <rPh sb="2" eb="3">
      <t>ガツ</t>
    </rPh>
    <phoneticPr fontId="2"/>
  </si>
  <si>
    <t>８月</t>
  </si>
  <si>
    <t>11月</t>
  </si>
  <si>
    <t>１１月</t>
  </si>
  <si>
    <t>１１月</t>
    <rPh sb="2" eb="3">
      <t>ガツ</t>
    </rPh>
    <phoneticPr fontId="2"/>
  </si>
  <si>
    <t>１２月</t>
    <rPh sb="2" eb="3">
      <t>ツキ</t>
    </rPh>
    <phoneticPr fontId="2"/>
  </si>
  <si>
    <t>12月</t>
  </si>
  <si>
    <t>１月</t>
  </si>
  <si>
    <t>1月</t>
  </si>
  <si>
    <t>２月</t>
    <rPh sb="1" eb="2">
      <t>ガツ</t>
    </rPh>
    <phoneticPr fontId="2"/>
  </si>
  <si>
    <t>2月</t>
    <rPh sb="1" eb="2">
      <t>ガツ</t>
    </rPh>
    <phoneticPr fontId="2"/>
  </si>
  <si>
    <t>利用
回数</t>
    <phoneticPr fontId="2"/>
  </si>
  <si>
    <t>２月</t>
    <rPh sb="1" eb="2">
      <t>ガツ</t>
    </rPh>
    <phoneticPr fontId="2"/>
  </si>
  <si>
    <t>４台</t>
    <rPh sb="1" eb="2">
      <t>ダイ</t>
    </rPh>
    <phoneticPr fontId="2"/>
  </si>
  <si>
    <t>２台</t>
    <rPh sb="1" eb="2">
      <t>ダイ</t>
    </rPh>
    <phoneticPr fontId="2"/>
  </si>
  <si>
    <t>３台</t>
    <rPh sb="1" eb="2">
      <t>ダイ</t>
    </rPh>
    <phoneticPr fontId="2"/>
  </si>
  <si>
    <t>３月</t>
  </si>
  <si>
    <t>４月</t>
  </si>
  <si>
    <t>５月</t>
  </si>
  <si>
    <t>６月</t>
  </si>
  <si>
    <t>７月</t>
  </si>
  <si>
    <t>１２月</t>
  </si>
  <si>
    <t>登録世帯数</t>
    <rPh sb="0" eb="2">
      <t>トウロク</t>
    </rPh>
    <rPh sb="2" eb="5">
      <t>セタイスウ</t>
    </rPh>
    <phoneticPr fontId="2"/>
  </si>
  <si>
    <t>平均人数</t>
    <rPh sb="0" eb="2">
      <t>ヘイキン</t>
    </rPh>
    <rPh sb="2" eb="4">
      <t>ニンズウ</t>
    </rPh>
    <phoneticPr fontId="2"/>
  </si>
  <si>
    <t>日数</t>
    <rPh sb="0" eb="2">
      <t>ニッスウ</t>
    </rPh>
    <phoneticPr fontId="2"/>
  </si>
  <si>
    <t>利用者</t>
    <rPh sb="0" eb="3">
      <t>リヨウシャ</t>
    </rPh>
    <phoneticPr fontId="2"/>
  </si>
  <si>
    <t>3月</t>
  </si>
  <si>
    <t>4月</t>
  </si>
  <si>
    <t>5月</t>
  </si>
  <si>
    <t>6月</t>
  </si>
  <si>
    <t>7月</t>
  </si>
  <si>
    <t>8月</t>
  </si>
  <si>
    <t>月</t>
    <rPh sb="0" eb="1">
      <t>ツキ</t>
    </rPh>
    <phoneticPr fontId="2"/>
  </si>
  <si>
    <t>１月</t>
    <phoneticPr fontId="2"/>
  </si>
  <si>
    <t>１月</t>
    <phoneticPr fontId="2"/>
  </si>
  <si>
    <t>2013/4～2014/1</t>
    <phoneticPr fontId="2"/>
  </si>
  <si>
    <t>利用者</t>
    <rPh sb="0" eb="3">
      <t>リヨウシャ</t>
    </rPh>
    <phoneticPr fontId="2"/>
  </si>
  <si>
    <t>日数</t>
    <rPh sb="0" eb="2">
      <t>ニッスウ</t>
    </rPh>
    <phoneticPr fontId="2"/>
  </si>
  <si>
    <t>平均人数</t>
    <rPh sb="0" eb="2">
      <t>ヘイキン</t>
    </rPh>
    <rPh sb="2" eb="3">
      <t>ニン</t>
    </rPh>
    <rPh sb="3" eb="4">
      <t>スウ</t>
    </rPh>
    <phoneticPr fontId="2"/>
  </si>
  <si>
    <t>2012/7～2013/3</t>
    <phoneticPr fontId="2"/>
  </si>
  <si>
    <t>２月</t>
    <rPh sb="1" eb="2">
      <t>ガツ</t>
    </rPh>
    <phoneticPr fontId="2"/>
  </si>
  <si>
    <t>2月</t>
  </si>
  <si>
    <t>◎利用者別実績</t>
    <rPh sb="1" eb="4">
      <t>リヨウシャ</t>
    </rPh>
    <rPh sb="4" eb="5">
      <t>ベツ</t>
    </rPh>
    <rPh sb="5" eb="7">
      <t>ジッセキ</t>
    </rPh>
    <phoneticPr fontId="2"/>
  </si>
  <si>
    <t>未就学児</t>
    <rPh sb="0" eb="4">
      <t>ミシュウガクジ</t>
    </rPh>
    <phoneticPr fontId="2"/>
  </si>
  <si>
    <t>運賃</t>
    <rPh sb="0" eb="2">
      <t>ウンチン</t>
    </rPh>
    <phoneticPr fontId="2"/>
  </si>
  <si>
    <t>現金</t>
    <rPh sb="0" eb="2">
      <t>ゲンキン</t>
    </rPh>
    <phoneticPr fontId="2"/>
  </si>
  <si>
    <t>現金計</t>
    <rPh sb="0" eb="2">
      <t>ゲンキン</t>
    </rPh>
    <rPh sb="2" eb="3">
      <t>ケイ</t>
    </rPh>
    <phoneticPr fontId="2"/>
  </si>
  <si>
    <t>3月</t>
    <rPh sb="1" eb="2">
      <t>ガツ</t>
    </rPh>
    <phoneticPr fontId="2"/>
  </si>
  <si>
    <t>24年度計</t>
    <rPh sb="2" eb="4">
      <t>ネンド</t>
    </rPh>
    <rPh sb="4" eb="5">
      <t>ケイ</t>
    </rPh>
    <phoneticPr fontId="2"/>
  </si>
  <si>
    <t>25年度計</t>
    <rPh sb="2" eb="4">
      <t>ネンド</t>
    </rPh>
    <rPh sb="4" eb="5">
      <t>ケイ</t>
    </rPh>
    <phoneticPr fontId="2"/>
  </si>
  <si>
    <t>乗車人数計</t>
    <rPh sb="0" eb="2">
      <t>ジョウシャ</t>
    </rPh>
    <rPh sb="2" eb="4">
      <t>ニンズウ</t>
    </rPh>
    <rPh sb="4" eb="5">
      <t>ケイ</t>
    </rPh>
    <phoneticPr fontId="2"/>
  </si>
  <si>
    <t>割合</t>
    <rPh sb="0" eb="2">
      <t>ワリアイ</t>
    </rPh>
    <phoneticPr fontId="2"/>
  </si>
  <si>
    <t>回数券使用割合</t>
    <rPh sb="0" eb="3">
      <t>カイスウケン</t>
    </rPh>
    <rPh sb="3" eb="5">
      <t>シヨウ</t>
    </rPh>
    <rPh sb="5" eb="7">
      <t>ワリアイ</t>
    </rPh>
    <phoneticPr fontId="2"/>
  </si>
  <si>
    <t>25年度平均</t>
    <rPh sb="2" eb="4">
      <t>ネンド</t>
    </rPh>
    <rPh sb="4" eb="6">
      <t>ヘイキン</t>
    </rPh>
    <phoneticPr fontId="2"/>
  </si>
  <si>
    <t>○男女別割合</t>
    <rPh sb="1" eb="3">
      <t>ダンジョ</t>
    </rPh>
    <rPh sb="3" eb="4">
      <t>ベツ</t>
    </rPh>
    <rPh sb="4" eb="6">
      <t>ワリアイ</t>
    </rPh>
    <phoneticPr fontId="2"/>
  </si>
  <si>
    <t>○年代別利用状況</t>
    <rPh sb="1" eb="3">
      <t>ネンダイ</t>
    </rPh>
    <rPh sb="3" eb="4">
      <t>ベツ</t>
    </rPh>
    <rPh sb="4" eb="6">
      <t>リヨウ</t>
    </rPh>
    <rPh sb="6" eb="8">
      <t>ジョウキョウ</t>
    </rPh>
    <phoneticPr fontId="2"/>
  </si>
  <si>
    <t>～10代</t>
    <rPh sb="3" eb="4">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</si>
  <si>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</si>
  <si>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</si>
  <si>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</si>
  <si>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</si>
  <si>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</si>
  <si>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</si>
  <si>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</si>
  <si>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</si>
  <si>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4月</t>
    <rPh sb="1" eb="2">
      <t>ガツ</t>
    </rPh>
    <phoneticPr fontId="2"/>
  </si>
  <si>
    <t>25年度平均</t>
    <rPh sb="2" eb="4">
      <t>ネンド</t>
    </rPh>
    <rPh sb="4" eb="6">
      <t>ヘイキン</t>
    </rPh>
    <phoneticPr fontId="2"/>
  </si>
  <si>
    <t>24年度平均</t>
    <rPh sb="2" eb="4">
      <t>ネンド</t>
    </rPh>
    <rPh sb="4" eb="6">
      <t>ヘイキン</t>
    </rPh>
    <phoneticPr fontId="2"/>
  </si>
  <si>
    <t>―</t>
    <phoneticPr fontId="2"/>
  </si>
  <si>
    <t>1台当たり乗車</t>
    <rPh sb="1" eb="2">
      <t>ダイ</t>
    </rPh>
    <rPh sb="2" eb="3">
      <t>ア</t>
    </rPh>
    <rPh sb="5" eb="7">
      <t>ジョウシャ</t>
    </rPh>
    <phoneticPr fontId="2"/>
  </si>
  <si>
    <t>累計</t>
    <rPh sb="0" eb="1">
      <t>ルイ</t>
    </rPh>
    <rPh sb="1" eb="2">
      <t>ケイ</t>
    </rPh>
    <phoneticPr fontId="2"/>
  </si>
  <si>
    <t>―</t>
    <phoneticPr fontId="2"/>
  </si>
  <si>
    <t>人</t>
    <rPh sb="0" eb="1">
      <t>ニン</t>
    </rPh>
    <phoneticPr fontId="2"/>
  </si>
  <si>
    <t>世帯</t>
    <rPh sb="0" eb="2">
      <t>セタイ</t>
    </rPh>
    <phoneticPr fontId="2"/>
  </si>
  <si>
    <t>24年度</t>
    <rPh sb="2" eb="4">
      <t>ネンド</t>
    </rPh>
    <phoneticPr fontId="2"/>
  </si>
  <si>
    <t>25年度</t>
    <rPh sb="2" eb="4">
      <t>ネンド</t>
    </rPh>
    <phoneticPr fontId="2"/>
  </si>
  <si>
    <t>（運行台数）</t>
    <rPh sb="1" eb="3">
      <t>ウンコウ</t>
    </rPh>
    <rPh sb="3" eb="5">
      <t>ダイスウ</t>
    </rPh>
    <phoneticPr fontId="2"/>
  </si>
  <si>
    <t>割合</t>
    <rPh sb="0" eb="2">
      <t>ワリアイ</t>
    </rPh>
    <phoneticPr fontId="2"/>
  </si>
  <si>
    <t>大河原整形外科医院</t>
    <rPh sb="0" eb="3">
      <t>オオガワラ</t>
    </rPh>
    <rPh sb="3" eb="5">
      <t>セイケイ</t>
    </rPh>
    <rPh sb="5" eb="7">
      <t>ゲカ</t>
    </rPh>
    <rPh sb="7" eb="9">
      <t>イイン</t>
    </rPh>
    <phoneticPr fontId="2"/>
  </si>
  <si>
    <t>みやぎ県南中核病院</t>
    <rPh sb="3" eb="5">
      <t>ケンナン</t>
    </rPh>
    <rPh sb="5" eb="7">
      <t>チュウカク</t>
    </rPh>
    <rPh sb="7" eb="9">
      <t>ビョウイン</t>
    </rPh>
    <phoneticPr fontId="2"/>
  </si>
  <si>
    <t>福祉作業所さくら</t>
    <rPh sb="0" eb="2">
      <t>フクシ</t>
    </rPh>
    <rPh sb="2" eb="4">
      <t>サギョウ</t>
    </rPh>
    <rPh sb="4" eb="5">
      <t>ショ</t>
    </rPh>
    <phoneticPr fontId="2"/>
  </si>
  <si>
    <t>ペガサス薬局（さくらの杜診療所）</t>
    <rPh sb="4" eb="6">
      <t>ヤッキョク</t>
    </rPh>
    <rPh sb="11" eb="12">
      <t>モリ</t>
    </rPh>
    <rPh sb="12" eb="15">
      <t>シンリョウジョ</t>
    </rPh>
    <phoneticPr fontId="2"/>
  </si>
  <si>
    <t>老人保健施設さくらの杜</t>
    <rPh sb="0" eb="2">
      <t>ロウジン</t>
    </rPh>
    <rPh sb="2" eb="4">
      <t>ホケン</t>
    </rPh>
    <rPh sb="4" eb="6">
      <t>シセツ</t>
    </rPh>
    <rPh sb="10" eb="11">
      <t>モリ</t>
    </rPh>
    <phoneticPr fontId="2"/>
  </si>
  <si>
    <t>庄司クリニック</t>
    <rPh sb="0" eb="2">
      <t>ショウジ</t>
    </rPh>
    <phoneticPr fontId="2"/>
  </si>
  <si>
    <t>さくらの杜診療所</t>
    <rPh sb="4" eb="5">
      <t>モリ</t>
    </rPh>
    <rPh sb="5" eb="8">
      <t>シンリョウジョ</t>
    </rPh>
    <phoneticPr fontId="2"/>
  </si>
  <si>
    <t>フォルテ</t>
    <phoneticPr fontId="2"/>
  </si>
  <si>
    <t>ＪＲ大河原駅</t>
    <rPh sb="2" eb="5">
      <t>オオガワラ</t>
    </rPh>
    <rPh sb="5" eb="6">
      <t>エキ</t>
    </rPh>
    <phoneticPr fontId="2"/>
  </si>
  <si>
    <t>水戸眼科医院</t>
    <rPh sb="0" eb="2">
      <t>ミト</t>
    </rPh>
    <rPh sb="2" eb="4">
      <t>ガンカ</t>
    </rPh>
    <rPh sb="4" eb="6">
      <t>イイン</t>
    </rPh>
    <phoneticPr fontId="2"/>
  </si>
  <si>
    <t>平井内科医院</t>
    <rPh sb="0" eb="2">
      <t>ヒライ</t>
    </rPh>
    <rPh sb="2" eb="4">
      <t>ナイカ</t>
    </rPh>
    <rPh sb="4" eb="6">
      <t>イイン</t>
    </rPh>
    <phoneticPr fontId="2"/>
  </si>
  <si>
    <t>中央公民館</t>
    <rPh sb="0" eb="2">
      <t>チュウオウ</t>
    </rPh>
    <rPh sb="2" eb="5">
      <t>コウミンカン</t>
    </rPh>
    <phoneticPr fontId="2"/>
  </si>
  <si>
    <t>さくら内科消化器科医院</t>
    <rPh sb="3" eb="5">
      <t>ナイカ</t>
    </rPh>
    <rPh sb="5" eb="8">
      <t>ショウカキ</t>
    </rPh>
    <rPh sb="8" eb="9">
      <t>カ</t>
    </rPh>
    <rPh sb="9" eb="11">
      <t>イイン</t>
    </rPh>
    <phoneticPr fontId="2"/>
  </si>
  <si>
    <t>みやぎ生協</t>
    <rPh sb="3" eb="5">
      <t>セイキョウ</t>
    </rPh>
    <phoneticPr fontId="2"/>
  </si>
  <si>
    <t>かわち医院</t>
    <rPh sb="3" eb="5">
      <t>イイン</t>
    </rPh>
    <phoneticPr fontId="2"/>
  </si>
  <si>
    <t>えんどう歯科医院</t>
    <rPh sb="4" eb="6">
      <t>シカ</t>
    </rPh>
    <rPh sb="6" eb="8">
      <t>イイン</t>
    </rPh>
    <phoneticPr fontId="2"/>
  </si>
  <si>
    <t>七十七銀行大河原支店</t>
    <rPh sb="0" eb="3">
      <t>シチジュウシチ</t>
    </rPh>
    <rPh sb="3" eb="5">
      <t>ギンコウ</t>
    </rPh>
    <rPh sb="5" eb="8">
      <t>オオガワラ</t>
    </rPh>
    <rPh sb="8" eb="10">
      <t>シテン</t>
    </rPh>
    <phoneticPr fontId="2"/>
  </si>
  <si>
    <t>安藤医院</t>
    <rPh sb="0" eb="2">
      <t>アンドウ</t>
    </rPh>
    <rPh sb="2" eb="4">
      <t>イイン</t>
    </rPh>
    <phoneticPr fontId="2"/>
  </si>
  <si>
    <t>医療機関</t>
    <rPh sb="0" eb="2">
      <t>イリョウ</t>
    </rPh>
    <rPh sb="2" eb="4">
      <t>キカン</t>
    </rPh>
    <phoneticPr fontId="2"/>
  </si>
  <si>
    <t>福祉施設</t>
    <rPh sb="0" eb="2">
      <t>フクシ</t>
    </rPh>
    <rPh sb="2" eb="4">
      <t>シセツ</t>
    </rPh>
    <phoneticPr fontId="2"/>
  </si>
  <si>
    <t>カワチ薬品</t>
    <rPh sb="3" eb="5">
      <t>ヤクヒン</t>
    </rPh>
    <phoneticPr fontId="2"/>
  </si>
  <si>
    <t>凡例</t>
    <rPh sb="0" eb="2">
      <t>ハンレイ</t>
    </rPh>
    <phoneticPr fontId="2"/>
  </si>
  <si>
    <t>５月</t>
    <phoneticPr fontId="2"/>
  </si>
  <si>
    <t>６月</t>
    <phoneticPr fontId="2"/>
  </si>
  <si>
    <t>7月</t>
    <rPh sb="1" eb="2">
      <t>ガツ</t>
    </rPh>
    <phoneticPr fontId="2"/>
  </si>
  <si>
    <t>８月</t>
    <phoneticPr fontId="2"/>
  </si>
  <si>
    <t>４月</t>
    <phoneticPr fontId="2"/>
  </si>
  <si>
    <t>5月</t>
    <phoneticPr fontId="2"/>
  </si>
  <si>
    <t>25年度</t>
    <rPh sb="2" eb="4">
      <t>ネンド</t>
    </rPh>
    <phoneticPr fontId="2"/>
  </si>
  <si>
    <t>26年度</t>
    <rPh sb="2" eb="4">
      <t>ネンド</t>
    </rPh>
    <phoneticPr fontId="2"/>
  </si>
  <si>
    <t>24年度</t>
    <rPh sb="2" eb="4">
      <t>ネンド</t>
    </rPh>
    <phoneticPr fontId="2"/>
  </si>
  <si>
    <t>4月</t>
    <phoneticPr fontId="2"/>
  </si>
  <si>
    <t>4月</t>
    <phoneticPr fontId="2"/>
  </si>
  <si>
    <t>4月</t>
    <rPh sb="1" eb="2">
      <t>ガツ</t>
    </rPh>
    <phoneticPr fontId="2"/>
  </si>
  <si>
    <t>26年度平均</t>
    <rPh sb="2" eb="4">
      <t>ネンド</t>
    </rPh>
    <rPh sb="4" eb="6">
      <t>ヘイキン</t>
    </rPh>
    <phoneticPr fontId="2"/>
  </si>
  <si>
    <t>26年度計</t>
    <rPh sb="2" eb="4">
      <t>ネンド</t>
    </rPh>
    <rPh sb="4" eb="5">
      <t>ケイ</t>
    </rPh>
    <phoneticPr fontId="2"/>
  </si>
  <si>
    <t>２月</t>
  </si>
  <si>
    <t>―</t>
    <phoneticPr fontId="2"/>
  </si>
  <si>
    <t>26年度計</t>
    <rPh sb="2" eb="4">
      <t>ネンド</t>
    </rPh>
    <rPh sb="4" eb="5">
      <t>ケイ</t>
    </rPh>
    <phoneticPr fontId="2"/>
  </si>
  <si>
    <t>26年度平均</t>
    <rPh sb="2" eb="4">
      <t>ネンド</t>
    </rPh>
    <rPh sb="4" eb="6">
      <t>ヘイキン</t>
    </rPh>
    <phoneticPr fontId="2"/>
  </si>
  <si>
    <t>月別利用者数（平均）</t>
    <rPh sb="0" eb="2">
      <t>ツキベツ</t>
    </rPh>
    <rPh sb="2" eb="5">
      <t>リヨウシャ</t>
    </rPh>
    <rPh sb="5" eb="6">
      <t>スウ</t>
    </rPh>
    <rPh sb="7" eb="9">
      <t>ヘイキン</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</si>
  <si>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</si>
  <si>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</si>
  <si>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</si>
  <si>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</si>
  <si>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</si>
  <si>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</si>
  <si>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</si>
  <si>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</si>
  <si>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</si>
  <si>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</si>
  <si>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</si>
  <si>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</si>
  <si>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</si>
  <si>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</si>
  <si>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</si>
  <si>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１台当たり乗車</t>
    <rPh sb="1" eb="2">
      <t>ダイ</t>
    </rPh>
    <rPh sb="2" eb="3">
      <t>ア</t>
    </rPh>
    <rPh sb="5" eb="7">
      <t>ジョウシャ</t>
    </rPh>
    <phoneticPr fontId="2"/>
  </si>
  <si>
    <t>1台（24年度は4台）</t>
    <rPh sb="1" eb="2">
      <t>ダイ</t>
    </rPh>
    <rPh sb="5" eb="7">
      <t>ネンド</t>
    </rPh>
    <rPh sb="9" eb="10">
      <t>ダイ</t>
    </rPh>
    <phoneticPr fontId="2"/>
  </si>
  <si>
    <t>H24/7</t>
    <phoneticPr fontId="2"/>
  </si>
  <si>
    <t>H24/8</t>
  </si>
  <si>
    <t>H24/9</t>
  </si>
  <si>
    <t>H24/10</t>
  </si>
  <si>
    <t>H24/11</t>
  </si>
  <si>
    <t>H24/12</t>
  </si>
  <si>
    <t>H25/1</t>
    <phoneticPr fontId="2"/>
  </si>
  <si>
    <t>H25/2</t>
  </si>
  <si>
    <t>H25/3</t>
  </si>
  <si>
    <t>H25/4</t>
  </si>
  <si>
    <t>H25/5</t>
  </si>
  <si>
    <t>H25/6</t>
  </si>
  <si>
    <t>H25/7</t>
  </si>
  <si>
    <t>H25/8</t>
  </si>
  <si>
    <t>H25/9</t>
  </si>
  <si>
    <t>H25/10</t>
  </si>
  <si>
    <t>H25/11</t>
  </si>
  <si>
    <t>H25/12</t>
  </si>
  <si>
    <t>H26/1</t>
    <phoneticPr fontId="2"/>
  </si>
  <si>
    <t>H26/2</t>
  </si>
  <si>
    <t>H26/3</t>
  </si>
  <si>
    <t>H26/4</t>
  </si>
  <si>
    <t>H26/5</t>
  </si>
  <si>
    <t>H26/6</t>
  </si>
  <si>
    <t>H26/7</t>
  </si>
  <si>
    <t>H26/8</t>
  </si>
  <si>
    <t>H26/9</t>
  </si>
  <si>
    <t>H26/10</t>
  </si>
  <si>
    <t>年月</t>
    <rPh sb="0" eb="2">
      <t>ネンゲツ</t>
    </rPh>
    <phoneticPr fontId="2"/>
  </si>
  <si>
    <t>利用者数の推移（人/日）</t>
    <rPh sb="0" eb="3">
      <t>リヨウシャ</t>
    </rPh>
    <rPh sb="3" eb="4">
      <t>スウ</t>
    </rPh>
    <rPh sb="5" eb="7">
      <t>スイイ</t>
    </rPh>
    <rPh sb="8" eb="9">
      <t>ニン</t>
    </rPh>
    <rPh sb="10" eb="11">
      <t>ニチ</t>
    </rPh>
    <phoneticPr fontId="2"/>
  </si>
  <si>
    <t>―</t>
    <phoneticPr fontId="2"/>
  </si>
  <si>
    <t>Ｈ２５／４月</t>
    <phoneticPr fontId="2"/>
  </si>
  <si>
    <t>Ｈ２４／７月</t>
    <rPh sb="5" eb="6">
      <t>ガツ</t>
    </rPh>
    <phoneticPr fontId="1"/>
  </si>
  <si>
    <t>Ｈ２６／４月</t>
    <phoneticPr fontId="2"/>
  </si>
  <si>
    <t>便</t>
    <rPh sb="0" eb="1">
      <t>ビン</t>
    </rPh>
    <phoneticPr fontId="2"/>
  </si>
  <si>
    <t>利用傾向</t>
    <phoneticPr fontId="2"/>
  </si>
  <si>
    <t>利用者増加のための対策案</t>
    <rPh sb="0" eb="3">
      <t>リヨウシャ</t>
    </rPh>
    <rPh sb="3" eb="5">
      <t>ゾウカ</t>
    </rPh>
    <rPh sb="11" eb="12">
      <t>アン</t>
    </rPh>
    <phoneticPr fontId="2"/>
  </si>
  <si>
    <t>みやぎ県南中核</t>
    <rPh sb="3" eb="5">
      <t>ケンナン</t>
    </rPh>
    <rPh sb="5" eb="7">
      <t>チュウカク</t>
    </rPh>
    <phoneticPr fontId="2"/>
  </si>
  <si>
    <t>オーガ駅ビル</t>
    <rPh sb="3" eb="4">
      <t>エキ</t>
    </rPh>
    <phoneticPr fontId="2"/>
  </si>
  <si>
    <r>
      <t>【乗車順位</t>
    </r>
    <r>
      <rPr>
        <sz val="14"/>
        <color theme="1"/>
        <rFont val="ＭＳ Ｐゴシック"/>
        <family val="3"/>
        <charset val="128"/>
        <scheme val="minor"/>
      </rPr>
      <t>】（自宅以外の乗車地）</t>
    </r>
    <rPh sb="1" eb="3">
      <t>ジョウシャ</t>
    </rPh>
    <rPh sb="3" eb="5">
      <t>ジュンイ</t>
    </rPh>
    <rPh sb="7" eb="9">
      <t>ジタク</t>
    </rPh>
    <rPh sb="9" eb="11">
      <t>イガイ</t>
    </rPh>
    <rPh sb="12" eb="14">
      <t>ジョウシャ</t>
    </rPh>
    <rPh sb="14" eb="15">
      <t>チ</t>
    </rPh>
    <phoneticPr fontId="2"/>
  </si>
  <si>
    <t>世代交流いきいきプラザ</t>
    <rPh sb="0" eb="2">
      <t>セダイ</t>
    </rPh>
    <rPh sb="2" eb="4">
      <t>コウリュウ</t>
    </rPh>
    <phoneticPr fontId="2"/>
  </si>
  <si>
    <t>ファミリーマート見城前店</t>
    <rPh sb="8" eb="10">
      <t>ケンジョウ</t>
    </rPh>
    <rPh sb="10" eb="11">
      <t>マエ</t>
    </rPh>
    <rPh sb="11" eb="12">
      <t>テン</t>
    </rPh>
    <phoneticPr fontId="2"/>
  </si>
  <si>
    <t>元さくら皮膚科</t>
    <rPh sb="0" eb="1">
      <t>モト</t>
    </rPh>
    <rPh sb="4" eb="7">
      <t>ヒフカ</t>
    </rPh>
    <phoneticPr fontId="2"/>
  </si>
  <si>
    <t>小売店</t>
    <rPh sb="0" eb="2">
      <t>コウリ</t>
    </rPh>
    <rPh sb="2" eb="3">
      <t>テン</t>
    </rPh>
    <phoneticPr fontId="2"/>
  </si>
  <si>
    <t>公共的施設</t>
    <rPh sb="0" eb="2">
      <t>コウキョウ</t>
    </rPh>
    <rPh sb="2" eb="3">
      <t>テキ</t>
    </rPh>
    <rPh sb="3" eb="5">
      <t>シセツ</t>
    </rPh>
    <phoneticPr fontId="2"/>
  </si>
  <si>
    <t>○ランドマーク別乗降順位</t>
    <rPh sb="7" eb="8">
      <t>ベツ</t>
    </rPh>
    <rPh sb="8" eb="10">
      <t>ジョウコウ</t>
    </rPh>
    <rPh sb="10" eb="12">
      <t>ジュンイ</t>
    </rPh>
    <phoneticPr fontId="2"/>
  </si>
  <si>
    <t>【降車順位】（目的地）</t>
  </si>
  <si>
    <t>24/7月</t>
    <rPh sb="4" eb="5">
      <t>ガツ</t>
    </rPh>
    <phoneticPr fontId="2"/>
  </si>
  <si>
    <t>25/1月</t>
    <phoneticPr fontId="2"/>
  </si>
  <si>
    <t>26/1月</t>
    <phoneticPr fontId="2"/>
  </si>
  <si>
    <t>年齢別乗車割合</t>
    <rPh sb="0" eb="2">
      <t>ネンレイ</t>
    </rPh>
    <rPh sb="2" eb="3">
      <t>ベツ</t>
    </rPh>
    <rPh sb="3" eb="5">
      <t>ジョウシャ</t>
    </rPh>
    <rPh sb="5" eb="7">
      <t>ワリアイ</t>
    </rPh>
    <phoneticPr fontId="2"/>
  </si>
  <si>
    <t>【大河原町デマンド型乗合タクシー利用実績(2012年7月～2015年3月）】</t>
    <rPh sb="1" eb="4">
      <t>オオガワラ</t>
    </rPh>
    <rPh sb="4" eb="5">
      <t>マチ</t>
    </rPh>
    <rPh sb="9" eb="10">
      <t>ガタ</t>
    </rPh>
    <rPh sb="10" eb="12">
      <t>ノリアイ</t>
    </rPh>
    <rPh sb="16" eb="18">
      <t>リヨウ</t>
    </rPh>
    <rPh sb="18" eb="20">
      <t>ジッセキ</t>
    </rPh>
    <rPh sb="25" eb="26">
      <t>ネン</t>
    </rPh>
    <rPh sb="27" eb="28">
      <t>ガツ</t>
    </rPh>
    <rPh sb="33" eb="34">
      <t>ネン</t>
    </rPh>
    <rPh sb="35" eb="36">
      <t>ガツ</t>
    </rPh>
    <phoneticPr fontId="2"/>
  </si>
  <si>
    <t>◎ 利用登録者人数（2015/3月末現在）</t>
    <rPh sb="2" eb="4">
      <t>リヨウ</t>
    </rPh>
    <rPh sb="4" eb="6">
      <t>トウロク</t>
    </rPh>
    <rPh sb="6" eb="7">
      <t>シャ</t>
    </rPh>
    <rPh sb="7" eb="9">
      <t>ニンズウ</t>
    </rPh>
    <rPh sb="16" eb="17">
      <t>ガツ</t>
    </rPh>
    <rPh sb="17" eb="18">
      <t>マツ</t>
    </rPh>
    <rPh sb="18" eb="20">
      <t>ゲンザイ</t>
    </rPh>
    <phoneticPr fontId="2"/>
  </si>
  <si>
    <t>11月</t>
    <rPh sb="2" eb="3">
      <t>ガツ</t>
    </rPh>
    <phoneticPr fontId="2"/>
  </si>
  <si>
    <t>12月</t>
    <rPh sb="2" eb="3">
      <t>ガツ</t>
    </rPh>
    <phoneticPr fontId="2"/>
  </si>
  <si>
    <t>１月</t>
    <phoneticPr fontId="2"/>
  </si>
  <si>
    <t>２月</t>
    <rPh sb="1" eb="2">
      <t>ガツ</t>
    </rPh>
    <phoneticPr fontId="2"/>
  </si>
  <si>
    <t>3月</t>
    <rPh sb="1" eb="2">
      <t>ガツ</t>
    </rPh>
    <phoneticPr fontId="2"/>
  </si>
  <si>
    <t>１１月</t>
    <rPh sb="2" eb="3">
      <t>ガツ</t>
    </rPh>
    <phoneticPr fontId="2"/>
  </si>
  <si>
    <t>１２月</t>
    <phoneticPr fontId="2"/>
  </si>
  <si>
    <t>３月</t>
    <phoneticPr fontId="2"/>
  </si>
  <si>
    <t>2014/4～2015/3</t>
    <phoneticPr fontId="2"/>
  </si>
  <si>
    <t>24～26年度便別利用者（日平均）</t>
    <rPh sb="5" eb="7">
      <t>ネンド</t>
    </rPh>
    <rPh sb="7" eb="8">
      <t>ビン</t>
    </rPh>
    <rPh sb="8" eb="9">
      <t>ベツ</t>
    </rPh>
    <rPh sb="9" eb="12">
      <t>リヨウシャ</t>
    </rPh>
    <rPh sb="13" eb="14">
      <t>ニチ</t>
    </rPh>
    <rPh sb="14" eb="16">
      <t>ヘイキン</t>
    </rPh>
    <phoneticPr fontId="2"/>
  </si>
  <si>
    <t>平成26年度</t>
    <rPh sb="0" eb="2">
      <t>ヘイセイ</t>
    </rPh>
    <rPh sb="4" eb="5">
      <t>ネン</t>
    </rPh>
    <rPh sb="5" eb="6">
      <t>ド</t>
    </rPh>
    <phoneticPr fontId="2"/>
  </si>
  <si>
    <t>セブンイレブン駅前店</t>
    <phoneticPr fontId="2"/>
  </si>
  <si>
    <t>金ケ瀬カトリック保育園</t>
    <rPh sb="0" eb="1">
      <t>カネ</t>
    </rPh>
    <rPh sb="2" eb="3">
      <t>セ</t>
    </rPh>
    <rPh sb="8" eb="11">
      <t>ホイクエン</t>
    </rPh>
    <phoneticPr fontId="2"/>
  </si>
  <si>
    <t>フレスコキクチ</t>
    <phoneticPr fontId="2"/>
  </si>
  <si>
    <t>アサノ元気市場</t>
    <rPh sb="3" eb="5">
      <t>ゲンキ</t>
    </rPh>
    <rPh sb="5" eb="7">
      <t>イチバ</t>
    </rPh>
    <phoneticPr fontId="2"/>
  </si>
  <si>
    <t>ビッグウェイブⅡ</t>
    <phoneticPr fontId="2"/>
  </si>
  <si>
    <t>大河原町役場</t>
    <rPh sb="0" eb="1">
      <t>オオ</t>
    </rPh>
    <rPh sb="1" eb="3">
      <t>カワラ</t>
    </rPh>
    <rPh sb="3" eb="4">
      <t>マチ</t>
    </rPh>
    <rPh sb="4" eb="6">
      <t>ヤクバ</t>
    </rPh>
    <phoneticPr fontId="2"/>
  </si>
  <si>
    <t>甘糟医院</t>
    <rPh sb="0" eb="2">
      <t>アマカス</t>
    </rPh>
    <rPh sb="2" eb="4">
      <t>イイン</t>
    </rPh>
    <phoneticPr fontId="2"/>
  </si>
  <si>
    <t>七十七銀行大河原支店</t>
    <rPh sb="0" eb="3">
      <t>シチジュウシチ</t>
    </rPh>
    <rPh sb="3" eb="5">
      <t>ギンコウ</t>
    </rPh>
    <rPh sb="5" eb="6">
      <t>オオ</t>
    </rPh>
    <rPh sb="6" eb="8">
      <t>カワラ</t>
    </rPh>
    <rPh sb="8" eb="10">
      <t>シテン</t>
    </rPh>
    <phoneticPr fontId="2"/>
  </si>
  <si>
    <t>11月</t>
    <phoneticPr fontId="2"/>
  </si>
  <si>
    <t>12月</t>
    <phoneticPr fontId="2"/>
  </si>
  <si>
    <t>1月</t>
    <phoneticPr fontId="2"/>
  </si>
  <si>
    <t>2月</t>
    <rPh sb="1" eb="2">
      <t>ガツ</t>
    </rPh>
    <phoneticPr fontId="2"/>
  </si>
  <si>
    <t>3月</t>
    <rPh sb="1" eb="2">
      <t>ガツ</t>
    </rPh>
    <phoneticPr fontId="2"/>
  </si>
  <si>
    <t>１人当り単価(円)</t>
    <rPh sb="0" eb="2">
      <t>ヒトリ</t>
    </rPh>
    <rPh sb="2" eb="3">
      <t>ア</t>
    </rPh>
    <rPh sb="4" eb="6">
      <t>タンカ</t>
    </rPh>
    <rPh sb="7" eb="8">
      <t>エン</t>
    </rPh>
    <phoneticPr fontId="2"/>
  </si>
  <si>
    <t>3月</t>
    <phoneticPr fontId="2"/>
  </si>
  <si>
    <t>1月</t>
    <rPh sb="1" eb="2">
      <t>ガツ</t>
    </rPh>
    <phoneticPr fontId="2"/>
  </si>
  <si>
    <t>27/1月</t>
    <rPh sb="4" eb="5">
      <t>ガツ</t>
    </rPh>
    <phoneticPr fontId="2"/>
  </si>
  <si>
    <t>2月</t>
    <phoneticPr fontId="2"/>
  </si>
  <si>
    <t>平成24年7月の運行開始以来、平成26年3月まで利用者は増加傾向にあったが、平成26年4月から減少に転じた。
その原因としては、複数考えられ、
①料金が定額のため、長距離での利用が徐々に増え30分間という運行間隔での乗合いが窮屈になってきたこと。
②常連の利用者を中心に予約の際1週間分まとめて予約することが増え、予約が多い便が埋まってしまい、新規の利用者が間近になってからの予約が取りにくい状況が生まれていること。
③年々利用者の年齢が高齢化しており、一人当たりの乗車に時間を要していると思われること。
④特定の便への予約が集中することにより、利用したい便が取れないことが多くなり、利用者が離れている可能性があること。
⑤乗車日のキャンセルが増えてきており、乗車時間の空白が生まれている。</t>
    <rPh sb="312" eb="314">
      <t>ジョウシャ</t>
    </rPh>
    <rPh sb="314" eb="315">
      <t>ヒ</t>
    </rPh>
    <rPh sb="322" eb="323">
      <t>フ</t>
    </rPh>
    <rPh sb="330" eb="332">
      <t>ジョウシャ</t>
    </rPh>
    <rPh sb="332" eb="334">
      <t>ジカン</t>
    </rPh>
    <rPh sb="335" eb="337">
      <t>クウハク</t>
    </rPh>
    <rPh sb="338" eb="339">
      <t>ウ</t>
    </rPh>
    <phoneticPr fontId="2"/>
  </si>
  <si>
    <t>30分という運行間隔を1時間に見直せるか検討を行う。乗合の時間を多く持てるようにし、利用者の増加につなげる。</t>
    <rPh sb="12" eb="14">
      <t>ジカン</t>
    </rPh>
    <rPh sb="15" eb="17">
      <t>ミナオ</t>
    </rPh>
    <rPh sb="20" eb="22">
      <t>ケントウ</t>
    </rPh>
    <rPh sb="23" eb="24">
      <t>オコナ</t>
    </rPh>
    <rPh sb="26" eb="28">
      <t>ノリアイ</t>
    </rPh>
    <rPh sb="29" eb="31">
      <t>ジカン</t>
    </rPh>
    <rPh sb="32" eb="33">
      <t>オオ</t>
    </rPh>
    <rPh sb="34" eb="35">
      <t>モ</t>
    </rPh>
    <rPh sb="42" eb="45">
      <t>リヨウシャ</t>
    </rPh>
    <rPh sb="46" eb="48">
      <t>ゾウカ</t>
    </rPh>
    <phoneticPr fontId="2"/>
  </si>
  <si>
    <t>平成24年7月</t>
    <rPh sb="0" eb="2">
      <t>ヘイセイ</t>
    </rPh>
    <rPh sb="4" eb="5">
      <t>ネン</t>
    </rPh>
    <rPh sb="6" eb="7">
      <t>ガツ</t>
    </rPh>
    <phoneticPr fontId="2"/>
  </si>
  <si>
    <t>平成24年8月</t>
    <rPh sb="0" eb="2">
      <t>ヘイセイ</t>
    </rPh>
    <rPh sb="4" eb="5">
      <t>ネン</t>
    </rPh>
    <rPh sb="6" eb="7">
      <t>ガツ</t>
    </rPh>
    <phoneticPr fontId="2"/>
  </si>
  <si>
    <t>平成24年9月</t>
    <rPh sb="0" eb="2">
      <t>ヘイセイ</t>
    </rPh>
    <rPh sb="4" eb="5">
      <t>ネン</t>
    </rPh>
    <rPh sb="6" eb="7">
      <t>ガツ</t>
    </rPh>
    <phoneticPr fontId="2"/>
  </si>
  <si>
    <t>平成24年10月</t>
    <rPh sb="0" eb="2">
      <t>ヘイセイ</t>
    </rPh>
    <rPh sb="4" eb="5">
      <t>ネン</t>
    </rPh>
    <rPh sb="7" eb="8">
      <t>ガツ</t>
    </rPh>
    <phoneticPr fontId="2"/>
  </si>
  <si>
    <t>平成24年11月</t>
    <rPh sb="0" eb="2">
      <t>ヘイセイ</t>
    </rPh>
    <rPh sb="4" eb="5">
      <t>ネン</t>
    </rPh>
    <rPh sb="7" eb="8">
      <t>ガツ</t>
    </rPh>
    <phoneticPr fontId="2"/>
  </si>
  <si>
    <t>平成24年12月</t>
    <rPh sb="0" eb="2">
      <t>ヘイセイ</t>
    </rPh>
    <rPh sb="4" eb="5">
      <t>ネン</t>
    </rPh>
    <rPh sb="7" eb="8">
      <t>ガツ</t>
    </rPh>
    <phoneticPr fontId="2"/>
  </si>
  <si>
    <t>平成25年1月</t>
    <rPh sb="0" eb="2">
      <t>ヘイセイ</t>
    </rPh>
    <rPh sb="4" eb="5">
      <t>ネン</t>
    </rPh>
    <rPh sb="6" eb="7">
      <t>ガツ</t>
    </rPh>
    <phoneticPr fontId="2"/>
  </si>
  <si>
    <t>平成25年2月</t>
    <rPh sb="0" eb="2">
      <t>ヘイセイ</t>
    </rPh>
    <rPh sb="4" eb="5">
      <t>ネン</t>
    </rPh>
    <rPh sb="6" eb="7">
      <t>ガツ</t>
    </rPh>
    <phoneticPr fontId="2"/>
  </si>
  <si>
    <t>平成25年3月</t>
    <rPh sb="0" eb="2">
      <t>ヘイセイ</t>
    </rPh>
    <rPh sb="4" eb="5">
      <t>ネン</t>
    </rPh>
    <rPh sb="6" eb="7">
      <t>ガツ</t>
    </rPh>
    <phoneticPr fontId="2"/>
  </si>
  <si>
    <t>平成25年4月</t>
    <rPh sb="0" eb="2">
      <t>ヘイセイ</t>
    </rPh>
    <rPh sb="4" eb="5">
      <t>ネン</t>
    </rPh>
    <rPh sb="6" eb="7">
      <t>ガツ</t>
    </rPh>
    <phoneticPr fontId="2"/>
  </si>
  <si>
    <t>平成25年5月</t>
    <rPh sb="0" eb="2">
      <t>ヘイセイ</t>
    </rPh>
    <rPh sb="4" eb="5">
      <t>ネン</t>
    </rPh>
    <rPh sb="6" eb="7">
      <t>ガツ</t>
    </rPh>
    <phoneticPr fontId="2"/>
  </si>
  <si>
    <t>平成25年6月</t>
    <rPh sb="0" eb="2">
      <t>ヘイセイ</t>
    </rPh>
    <rPh sb="4" eb="5">
      <t>ネン</t>
    </rPh>
    <rPh sb="6" eb="7">
      <t>ガツ</t>
    </rPh>
    <phoneticPr fontId="2"/>
  </si>
  <si>
    <t>平成25年7月</t>
    <rPh sb="0" eb="2">
      <t>ヘイセイ</t>
    </rPh>
    <rPh sb="4" eb="5">
      <t>ネン</t>
    </rPh>
    <rPh sb="6" eb="7">
      <t>ガツ</t>
    </rPh>
    <phoneticPr fontId="2"/>
  </si>
  <si>
    <t>平成25年8月</t>
    <rPh sb="0" eb="2">
      <t>ヘイセイ</t>
    </rPh>
    <rPh sb="4" eb="5">
      <t>ネン</t>
    </rPh>
    <rPh sb="6" eb="7">
      <t>ガツ</t>
    </rPh>
    <phoneticPr fontId="2"/>
  </si>
  <si>
    <t>平成25年9月</t>
    <rPh sb="0" eb="2">
      <t>ヘイセイ</t>
    </rPh>
    <rPh sb="4" eb="5">
      <t>ネン</t>
    </rPh>
    <rPh sb="6" eb="7">
      <t>ガツ</t>
    </rPh>
    <phoneticPr fontId="2"/>
  </si>
  <si>
    <t>平成25年10月</t>
    <rPh sb="0" eb="2">
      <t>ヘイセイ</t>
    </rPh>
    <rPh sb="4" eb="5">
      <t>ネン</t>
    </rPh>
    <rPh sb="7" eb="8">
      <t>ガツ</t>
    </rPh>
    <phoneticPr fontId="2"/>
  </si>
  <si>
    <t>平成25年11月</t>
    <rPh sb="0" eb="2">
      <t>ヘイセイ</t>
    </rPh>
    <rPh sb="4" eb="5">
      <t>ネン</t>
    </rPh>
    <rPh sb="7" eb="8">
      <t>ガツ</t>
    </rPh>
    <phoneticPr fontId="2"/>
  </si>
  <si>
    <t>平成25年12月</t>
    <rPh sb="0" eb="2">
      <t>ヘイセイ</t>
    </rPh>
    <rPh sb="4" eb="5">
      <t>ネン</t>
    </rPh>
    <rPh sb="7" eb="8">
      <t>ガツ</t>
    </rPh>
    <phoneticPr fontId="2"/>
  </si>
  <si>
    <t>平成26年1月</t>
    <rPh sb="0" eb="2">
      <t>ヘイセイ</t>
    </rPh>
    <rPh sb="4" eb="5">
      <t>ネン</t>
    </rPh>
    <rPh sb="6" eb="7">
      <t>ガツ</t>
    </rPh>
    <phoneticPr fontId="2"/>
  </si>
  <si>
    <t>平成26年2月</t>
    <rPh sb="0" eb="2">
      <t>ヘイセイ</t>
    </rPh>
    <rPh sb="4" eb="5">
      <t>ネン</t>
    </rPh>
    <rPh sb="6" eb="7">
      <t>ガツ</t>
    </rPh>
    <phoneticPr fontId="2"/>
  </si>
  <si>
    <t>平成26年3月</t>
    <rPh sb="0" eb="2">
      <t>ヘイセイ</t>
    </rPh>
    <rPh sb="4" eb="5">
      <t>ネン</t>
    </rPh>
    <rPh sb="6" eb="7">
      <t>ガツ</t>
    </rPh>
    <phoneticPr fontId="2"/>
  </si>
  <si>
    <t>平成26年4月</t>
    <rPh sb="0" eb="2">
      <t>ヘイセイ</t>
    </rPh>
    <rPh sb="4" eb="5">
      <t>ネン</t>
    </rPh>
    <rPh sb="6" eb="7">
      <t>ガツ</t>
    </rPh>
    <phoneticPr fontId="2"/>
  </si>
  <si>
    <t>平成26年5月</t>
    <rPh sb="0" eb="2">
      <t>ヘイセイ</t>
    </rPh>
    <rPh sb="4" eb="5">
      <t>ネン</t>
    </rPh>
    <rPh sb="6" eb="7">
      <t>ガツ</t>
    </rPh>
    <phoneticPr fontId="2"/>
  </si>
  <si>
    <t>平成26年6月</t>
    <rPh sb="0" eb="2">
      <t>ヘイセイ</t>
    </rPh>
    <rPh sb="4" eb="5">
      <t>ネン</t>
    </rPh>
    <rPh sb="6" eb="7">
      <t>ガツ</t>
    </rPh>
    <phoneticPr fontId="2"/>
  </si>
  <si>
    <t>平成26年7月</t>
    <rPh sb="0" eb="2">
      <t>ヘイセイ</t>
    </rPh>
    <rPh sb="4" eb="5">
      <t>ネン</t>
    </rPh>
    <rPh sb="6" eb="7">
      <t>ガツ</t>
    </rPh>
    <phoneticPr fontId="2"/>
  </si>
  <si>
    <t>平成26年8月</t>
    <rPh sb="0" eb="2">
      <t>ヘイセイ</t>
    </rPh>
    <rPh sb="4" eb="5">
      <t>ネン</t>
    </rPh>
    <rPh sb="6" eb="7">
      <t>ガツ</t>
    </rPh>
    <phoneticPr fontId="2"/>
  </si>
  <si>
    <t>平成26年9月</t>
    <rPh sb="0" eb="2">
      <t>ヘイセイ</t>
    </rPh>
    <rPh sb="4" eb="5">
      <t>ネン</t>
    </rPh>
    <rPh sb="6" eb="7">
      <t>ガツ</t>
    </rPh>
    <phoneticPr fontId="2"/>
  </si>
  <si>
    <t>平成26年10月</t>
    <rPh sb="0" eb="2">
      <t>ヘイセイ</t>
    </rPh>
    <rPh sb="4" eb="5">
      <t>ネン</t>
    </rPh>
    <rPh sb="7" eb="8">
      <t>ガツ</t>
    </rPh>
    <phoneticPr fontId="2"/>
  </si>
  <si>
    <t>平成26年11月</t>
    <rPh sb="0" eb="2">
      <t>ヘイセイ</t>
    </rPh>
    <rPh sb="4" eb="5">
      <t>ネン</t>
    </rPh>
    <rPh sb="7" eb="8">
      <t>ガツ</t>
    </rPh>
    <phoneticPr fontId="2"/>
  </si>
  <si>
    <t>平成26年12月</t>
    <rPh sb="0" eb="2">
      <t>ヘイセイ</t>
    </rPh>
    <rPh sb="4" eb="5">
      <t>ネン</t>
    </rPh>
    <rPh sb="7" eb="8">
      <t>ガツ</t>
    </rPh>
    <phoneticPr fontId="2"/>
  </si>
  <si>
    <t>平成27年1月</t>
    <rPh sb="0" eb="2">
      <t>ヘイセイ</t>
    </rPh>
    <rPh sb="4" eb="5">
      <t>ネン</t>
    </rPh>
    <rPh sb="6" eb="7">
      <t>ガツ</t>
    </rPh>
    <phoneticPr fontId="2"/>
  </si>
  <si>
    <t>平成27年2月</t>
    <rPh sb="0" eb="2">
      <t>ヘイセイ</t>
    </rPh>
    <rPh sb="4" eb="5">
      <t>ネン</t>
    </rPh>
    <rPh sb="6" eb="7">
      <t>ガツ</t>
    </rPh>
    <phoneticPr fontId="2"/>
  </si>
  <si>
    <t>平成27年3月</t>
    <rPh sb="0" eb="2">
      <t>ヘイセイ</t>
    </rPh>
    <rPh sb="4" eb="5">
      <t>ネン</t>
    </rPh>
    <rPh sb="6" eb="7">
      <t>ガツ</t>
    </rPh>
    <phoneticPr fontId="2"/>
  </si>
  <si>
    <t>1日当たり乗車人数</t>
    <rPh sb="1" eb="2">
      <t>ヒ</t>
    </rPh>
    <rPh sb="2" eb="3">
      <t>ア</t>
    </rPh>
    <rPh sb="5" eb="7">
      <t>ジョウシャ</t>
    </rPh>
    <rPh sb="7" eb="9">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</si>
</sst>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
    <numFmt numFmtId="178" formatCode="#,##0.0;[Red]\-#,##0.0"/>
    <numFmt numFmtId="179" formatCode="\(#,###\)"/>
    <numFmt numFmtId="180" formatCode="0.0_ "/>
    <numFmt numFmtId="181" formatCode="0.0_);[Red]\(0.0\)"/>
    <numFmt numFmtId="182" formatCode="0_);[Red]\(0\)"/>
    <numFmt numFmtId="183" formatCode="0_ "/>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s>
  <fills count="1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FF99"/>
        <bgColor indexed="64"/>
      </patternFill>
    </fill>
    <fill>
      <patternFill patternType="solid">
        <fgColor theme="0"/>
        <bgColor indexed="64"/>
      </patternFill>
    </fill>
    <fill>
      <patternFill patternType="solid">
        <fgColor rgb="FF92D050"/>
        <bgColor indexed="64"/>
      </patternFill>
    </fill>
    <fill>
      <patternFill patternType="solid">
        <fgColor rgb="FFFF99CC"/>
        <bgColor indexed="64"/>
      </patternFill>
    </fill>
    <fill>
      <patternFill patternType="solid">
        <fgColor rgb="FFFF66FF"/>
        <bgColor indexed="64"/>
      </patternFill>
    </fill>
    <fill>
      <patternFill patternType="solid">
        <fgColor rgb="FF00B0F0"/>
        <bgColor indexed="64"/>
      </patternFill>
    </fill>
    <fill>
      <patternFill patternType="solid">
        <fgColor theme="0" tint="-0.249977111117893"/>
        <bgColor indexed="64"/>
      </patternFill>
    </fill>
  </fills>
  <borders count="62">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style="thin">
        <color auto="1"/>
      </top>
      <bottom style="double">
        <color auto="1"/>
      </bottom>
      <diagonal/>
    </border>
    <border>
      <left style="dashed">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bottom style="dashed">
        <color auto="1"/>
      </bottom>
      <diagonal/>
    </border>
    <border>
      <left style="thin">
        <color auto="1"/>
      </left>
      <right/>
      <top style="dashed">
        <color auto="1"/>
      </top>
      <bottom style="dashed">
        <color auto="1"/>
      </bottom>
      <diagonal/>
    </border>
    <border>
      <left style="dashed">
        <color auto="1"/>
      </left>
      <right style="thin">
        <color auto="1"/>
      </right>
      <top style="dashed">
        <color auto="1"/>
      </top>
      <bottom/>
      <diagonal/>
    </border>
    <border>
      <left style="thin">
        <color indexed="64"/>
      </left>
      <right style="thin">
        <color indexed="64"/>
      </right>
      <top style="thin">
        <color indexed="64"/>
      </top>
      <bottom style="double">
        <color indexed="64"/>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auto="1"/>
      </top>
      <bottom style="double">
        <color auto="1"/>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dashed">
        <color auto="1"/>
      </left>
      <right style="dashed">
        <color auto="1"/>
      </right>
      <top style="dashed">
        <color auto="1"/>
      </top>
      <bottom style="thin">
        <color auto="1"/>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right style="medium">
        <color auto="1"/>
      </right>
      <top style="medium">
        <color auto="1"/>
      </top>
      <bottom style="thin">
        <color auto="1"/>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dashed">
        <color auto="1"/>
      </left>
      <right/>
      <top style="thin">
        <color auto="1"/>
      </top>
      <bottom/>
      <diagonal/>
    </border>
    <border>
      <left/>
      <right/>
      <top style="thin">
        <color auto="1"/>
      </top>
      <bottom style="double">
        <color auto="1"/>
      </bottom>
      <diagonal/>
    </border>
    <border>
      <left/>
      <right/>
      <top style="dashed">
        <color auto="1"/>
      </top>
      <bottom style="dashed">
        <color auto="1"/>
      </bottom>
      <diagonal/>
    </border>
    <border>
      <left style="dashed">
        <color auto="1"/>
      </left>
      <right/>
      <top style="dashed">
        <color auto="1"/>
      </top>
      <bottom style="thin">
        <color auto="1"/>
      </bottom>
      <diagonal/>
    </border>
    <border>
      <left/>
      <right style="dashed">
        <color auto="1"/>
      </right>
      <top style="thin">
        <color auto="1"/>
      </top>
      <bottom style="double">
        <color auto="1"/>
      </bottom>
      <diagonal/>
    </border>
    <border>
      <left/>
      <right style="dashed">
        <color auto="1"/>
      </right>
      <top style="dashed">
        <color auto="1"/>
      </top>
      <bottom style="dashed">
        <color auto="1"/>
      </bottom>
      <diagonal/>
    </border>
    <border>
      <left style="thin">
        <color auto="1"/>
      </left>
      <right/>
      <top style="double">
        <color auto="1"/>
      </top>
      <bottom style="dashed">
        <color auto="1"/>
      </bottom>
      <diagonal/>
    </border>
    <border>
      <left/>
      <right style="dashed">
        <color auto="1"/>
      </right>
      <top style="double">
        <color auto="1"/>
      </top>
      <bottom style="dashed">
        <color auto="1"/>
      </bottom>
      <diagonal/>
    </border>
    <border>
      <left/>
      <right style="dashed">
        <color auto="1"/>
      </right>
      <top style="dashed">
        <color auto="1"/>
      </top>
      <bottom style="thin">
        <color auto="1"/>
      </bottom>
      <diagonal/>
    </border>
    <border>
      <left/>
      <right/>
      <top style="double">
        <color auto="1"/>
      </top>
      <bottom style="dashed">
        <color auto="1"/>
      </bottom>
      <diagonal/>
    </border>
    <border>
      <left/>
      <right/>
      <top style="dashed">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4">
    <xf numFmtId="0" fontId="0" fillId="0" borderId="0" xfId="0">
      <alignment vertical="center"/>
    </xf>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Border="1" applyAlignment="1">
      <alignment horizontal="center" vertical="center"/>
    </xf>
    <xf numFmtId="176" fontId="4" fillId="0" borderId="0" xfId="0" applyNumberFormat="1" applyFont="1" applyBorder="1">
      <alignment vertical="center"/>
    </xf>
    <xf numFmtId="0" fontId="4" fillId="0" borderId="0" xfId="0" applyFont="1" applyBorder="1">
      <alignment vertical="center"/>
    </xf>
    <xf numFmtId="0" fontId="4" fillId="0" borderId="0" xfId="0" applyFont="1" applyFill="1" applyBorder="1" applyAlignment="1">
      <alignment vertical="center"/>
    </xf>
    <xf numFmtId="0" fontId="4" fillId="0" borderId="0" xfId="0" applyFont="1" applyBorder="1" applyAlignment="1">
      <alignment vertical="center"/>
    </xf>
    <xf numFmtId="38" fontId="4" fillId="0" borderId="0" xfId="1" applyFont="1" applyFill="1" applyBorder="1">
      <alignment vertical="center"/>
    </xf>
    <xf numFmtId="38" fontId="4" fillId="0" borderId="0" xfId="1" applyFont="1" applyBorder="1">
      <alignment vertical="center"/>
    </xf>
    <xf numFmtId="38" fontId="4" fillId="0" borderId="0" xfId="0" applyNumberFormat="1" applyFont="1" applyBorder="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9" xfId="0" applyFont="1" applyBorder="1" applyAlignment="1">
      <alignment horizontal="center" vertical="center"/>
    </xf>
    <xf numFmtId="0" fontId="8" fillId="0" borderId="0" xfId="0" applyFont="1">
      <alignment vertical="center"/>
    </xf>
    <xf numFmtId="0" fontId="0" fillId="0" borderId="0" xfId="0" applyBorder="1">
      <alignment vertical="center"/>
    </xf>
    <xf numFmtId="0" fontId="7" fillId="0" borderId="0" xfId="0" applyFont="1" applyFill="1" applyBorder="1" applyAlignment="1">
      <alignment vertical="center"/>
    </xf>
    <xf numFmtId="0" fontId="4" fillId="0" borderId="3" xfId="0" applyFont="1" applyBorder="1">
      <alignment vertical="center"/>
    </xf>
    <xf numFmtId="0" fontId="7" fillId="0" borderId="0" xfId="0" applyFont="1">
      <alignment vertical="center"/>
    </xf>
    <xf numFmtId="38" fontId="4" fillId="0" borderId="3" xfId="0" applyNumberFormat="1" applyFont="1" applyBorder="1">
      <alignment vertical="center"/>
    </xf>
    <xf numFmtId="0" fontId="0" fillId="0" borderId="3" xfId="0" applyBorder="1">
      <alignment vertical="center"/>
    </xf>
    <xf numFmtId="0" fontId="0" fillId="0" borderId="5" xfId="0" applyBorder="1">
      <alignment vertical="center"/>
    </xf>
    <xf numFmtId="0" fontId="0" fillId="0" borderId="22" xfId="0" applyFill="1" applyBorder="1">
      <alignment vertical="center"/>
    </xf>
    <xf numFmtId="0" fontId="0" fillId="0" borderId="15" xfId="0" applyFill="1" applyBorder="1">
      <alignment vertical="center"/>
    </xf>
    <xf numFmtId="0" fontId="0" fillId="0" borderId="23" xfId="0" applyFill="1" applyBorder="1">
      <alignment vertical="center"/>
    </xf>
    <xf numFmtId="0" fontId="0" fillId="0" borderId="11" xfId="0" applyFill="1" applyBorder="1">
      <alignment vertical="center"/>
    </xf>
    <xf numFmtId="0" fontId="0" fillId="0" borderId="24" xfId="0" applyFill="1" applyBorder="1">
      <alignment vertical="center"/>
    </xf>
    <xf numFmtId="20" fontId="4" fillId="0" borderId="3" xfId="0" applyNumberFormat="1" applyFont="1" applyBorder="1" applyAlignment="1">
      <alignment vertical="center"/>
    </xf>
    <xf numFmtId="0" fontId="0" fillId="0" borderId="12" xfId="0" applyFill="1" applyBorder="1">
      <alignment vertical="center"/>
    </xf>
    <xf numFmtId="0" fontId="0" fillId="0" borderId="13" xfId="0" applyFill="1" applyBorder="1">
      <alignment vertical="center"/>
    </xf>
    <xf numFmtId="179" fontId="4" fillId="0" borderId="0" xfId="1" applyNumberFormat="1" applyFont="1" applyBorder="1">
      <alignment vertical="center"/>
    </xf>
    <xf numFmtId="20" fontId="4" fillId="0" borderId="0" xfId="0" applyNumberFormat="1" applyFont="1" applyBorder="1" applyAlignment="1">
      <alignment vertical="center"/>
    </xf>
    <xf numFmtId="0" fontId="9" fillId="0" borderId="0" xfId="0" applyFont="1" applyBorder="1" applyAlignment="1">
      <alignment horizontal="center" vertical="center" wrapText="1"/>
    </xf>
    <xf numFmtId="38" fontId="4" fillId="0" borderId="31" xfId="1" applyFont="1" applyFill="1" applyBorder="1">
      <alignment vertical="center"/>
    </xf>
    <xf numFmtId="0" fontId="4" fillId="0" borderId="1" xfId="0" applyFont="1" applyBorder="1">
      <alignment vertical="center"/>
    </xf>
    <xf numFmtId="0" fontId="4" fillId="0" borderId="2" xfId="0" applyFont="1" applyBorder="1">
      <alignment vertical="center"/>
    </xf>
    <xf numFmtId="38" fontId="4" fillId="0" borderId="8" xfId="0" applyNumberFormat="1" applyFont="1" applyBorder="1">
      <alignment vertical="center"/>
    </xf>
    <xf numFmtId="180" fontId="4" fillId="0" borderId="0" xfId="0" applyNumberFormat="1"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3" xfId="0" applyBorder="1" applyAlignment="1">
      <alignment horizontal="center" vertical="center"/>
    </xf>
    <xf numFmtId="2" fontId="4" fillId="0" borderId="0" xfId="0" applyNumberFormat="1" applyFont="1" applyBorder="1">
      <alignment vertical="center"/>
    </xf>
    <xf numFmtId="176" fontId="0" fillId="0" borderId="3" xfId="0" applyNumberFormat="1" applyBorder="1">
      <alignment vertical="center"/>
    </xf>
    <xf numFmtId="38" fontId="0" fillId="0" borderId="31" xfId="1" applyFont="1" applyBorder="1">
      <alignment vertical="center"/>
    </xf>
    <xf numFmtId="38" fontId="0" fillId="0" borderId="31" xfId="1" applyFont="1" applyFill="1" applyBorder="1">
      <alignment vertical="center"/>
    </xf>
    <xf numFmtId="38" fontId="0" fillId="0" borderId="36" xfId="1" applyFont="1" applyBorder="1">
      <alignment vertical="center"/>
    </xf>
    <xf numFmtId="38" fontId="0" fillId="0" borderId="36" xfId="1" applyFont="1" applyFill="1" applyBorder="1">
      <alignment vertical="center"/>
    </xf>
    <xf numFmtId="181" fontId="0" fillId="0" borderId="3" xfId="2" applyNumberFormat="1" applyFont="1" applyBorder="1">
      <alignment vertical="center"/>
    </xf>
    <xf numFmtId="181" fontId="0" fillId="0" borderId="3" xfId="0" applyNumberFormat="1" applyBorder="1">
      <alignment vertical="center"/>
    </xf>
    <xf numFmtId="0" fontId="0" fillId="0" borderId="4" xfId="0" applyBorder="1">
      <alignment vertical="center"/>
    </xf>
    <xf numFmtId="0" fontId="0" fillId="0" borderId="3" xfId="0" applyFill="1" applyBorder="1" applyAlignment="1">
      <alignment horizontal="center" vertical="center"/>
    </xf>
    <xf numFmtId="177" fontId="0" fillId="0" borderId="3" xfId="2" applyNumberFormat="1" applyFont="1" applyBorder="1">
      <alignment vertical="center"/>
    </xf>
    <xf numFmtId="177" fontId="0" fillId="0" borderId="5" xfId="0" applyNumberFormat="1" applyBorder="1">
      <alignment vertical="center"/>
    </xf>
    <xf numFmtId="0" fontId="0" fillId="0" borderId="26" xfId="0" applyFill="1" applyBorder="1">
      <alignment vertical="center"/>
    </xf>
    <xf numFmtId="0" fontId="0" fillId="0" borderId="26" xfId="0" applyBorder="1">
      <alignment vertical="center"/>
    </xf>
    <xf numFmtId="177" fontId="0" fillId="0" borderId="5" xfId="2" applyNumberFormat="1" applyFont="1" applyBorder="1">
      <alignment vertical="center"/>
    </xf>
    <xf numFmtId="177" fontId="0" fillId="0" borderId="4" xfId="2" applyNumberFormat="1" applyFont="1" applyBorder="1">
      <alignment vertical="center"/>
    </xf>
    <xf numFmtId="176" fontId="0" fillId="0" borderId="5" xfId="0" applyNumberFormat="1" applyBorder="1">
      <alignment vertical="center"/>
    </xf>
    <xf numFmtId="182" fontId="4" fillId="0" borderId="3" xfId="0" applyNumberFormat="1" applyFont="1" applyBorder="1" applyAlignment="1">
      <alignment vertical="center"/>
    </xf>
    <xf numFmtId="0" fontId="3" fillId="0" borderId="0" xfId="0" applyFont="1" applyAlignment="1">
      <alignment horizontal="right" vertical="center"/>
    </xf>
    <xf numFmtId="176" fontId="0" fillId="5" borderId="0" xfId="0" applyNumberFormat="1" applyFill="1">
      <alignment vertical="center"/>
    </xf>
    <xf numFmtId="181" fontId="0" fillId="6" borderId="28" xfId="0" applyNumberFormat="1" applyFill="1" applyBorder="1" applyAlignment="1">
      <alignment horizontal="right" vertical="center"/>
    </xf>
    <xf numFmtId="176" fontId="0" fillId="6" borderId="28" xfId="0" applyNumberFormat="1" applyFill="1" applyBorder="1">
      <alignment vertical="center"/>
    </xf>
    <xf numFmtId="176" fontId="0" fillId="0" borderId="42" xfId="0" applyNumberFormat="1" applyBorder="1">
      <alignment vertical="center"/>
    </xf>
    <xf numFmtId="177" fontId="0" fillId="0" borderId="48" xfId="0" applyNumberFormat="1" applyBorder="1">
      <alignment vertical="center"/>
    </xf>
    <xf numFmtId="177" fontId="0" fillId="0" borderId="43" xfId="0" applyNumberFormat="1" applyBorder="1">
      <alignment vertical="center"/>
    </xf>
    <xf numFmtId="177" fontId="0" fillId="0" borderId="42" xfId="0" applyNumberFormat="1" applyFill="1" applyBorder="1">
      <alignment vertical="center"/>
    </xf>
    <xf numFmtId="177" fontId="0" fillId="6" borderId="42" xfId="0" applyNumberFormat="1" applyFill="1" applyBorder="1">
      <alignment vertical="center"/>
    </xf>
    <xf numFmtId="177" fontId="0" fillId="6" borderId="48" xfId="0" applyNumberFormat="1" applyFill="1" applyBorder="1">
      <alignment vertical="center"/>
    </xf>
    <xf numFmtId="0" fontId="0" fillId="8" borderId="3" xfId="0" applyFill="1" applyBorder="1" applyAlignment="1">
      <alignment horizontal="center" vertical="center"/>
    </xf>
    <xf numFmtId="0" fontId="12" fillId="0" borderId="0" xfId="0" applyFont="1">
      <alignment vertical="center"/>
    </xf>
    <xf numFmtId="0" fontId="14" fillId="0" borderId="0" xfId="0" applyFont="1">
      <alignment vertical="center"/>
    </xf>
    <xf numFmtId="0" fontId="4" fillId="0" borderId="0" xfId="0" quotePrefix="1"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176" fontId="0" fillId="0" borderId="0" xfId="0" applyNumberFormat="1" applyFill="1">
      <alignment vertical="center"/>
    </xf>
    <xf numFmtId="0" fontId="0" fillId="0" borderId="3"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177" fontId="0" fillId="0" borderId="3" xfId="0" applyNumberFormat="1" applyBorder="1">
      <alignment vertical="center"/>
    </xf>
    <xf numFmtId="177" fontId="0" fillId="0" borderId="4" xfId="0" applyNumberFormat="1" applyBorder="1">
      <alignment vertical="center"/>
    </xf>
    <xf numFmtId="177" fontId="0" fillId="0" borderId="3" xfId="0" applyNumberFormat="1" applyBorder="1" applyAlignment="1">
      <alignment horizontal="right" vertical="center"/>
    </xf>
    <xf numFmtId="0" fontId="0" fillId="0" borderId="27" xfId="0" applyBorder="1">
      <alignment vertical="center"/>
    </xf>
    <xf numFmtId="177" fontId="0" fillId="0" borderId="42" xfId="0" applyNumberFormat="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Alignment="1">
      <alignment horizontal="center" vertical="center" wrapText="1"/>
    </xf>
    <xf numFmtId="38" fontId="4" fillId="0" borderId="0" xfId="0" applyNumberFormat="1" applyFont="1">
      <alignment vertical="center"/>
    </xf>
    <xf numFmtId="176" fontId="11" fillId="0" borderId="0" xfId="0" applyNumberFormat="1" applyFont="1" applyBorder="1">
      <alignment vertical="center"/>
    </xf>
    <xf numFmtId="178" fontId="4" fillId="0" borderId="0" xfId="1" applyNumberFormat="1" applyFont="1" applyBorder="1">
      <alignment vertical="center"/>
    </xf>
    <xf numFmtId="38" fontId="4" fillId="0" borderId="0" xfId="1" applyFont="1" applyFill="1" applyBorder="1" applyAlignment="1">
      <alignment horizontal="right" vertical="center"/>
    </xf>
    <xf numFmtId="178" fontId="4" fillId="0" borderId="0" xfId="1" applyNumberFormat="1" applyFont="1" applyBorder="1" applyAlignment="1">
      <alignment horizontal="right" vertical="center"/>
    </xf>
    <xf numFmtId="38" fontId="4" fillId="0" borderId="0" xfId="1" applyNumberFormat="1" applyFont="1" applyBorder="1">
      <alignment vertical="center"/>
    </xf>
    <xf numFmtId="38" fontId="4" fillId="0" borderId="33" xfId="1" applyFont="1" applyBorder="1">
      <alignment vertical="center"/>
    </xf>
    <xf numFmtId="38" fontId="4" fillId="0" borderId="33" xfId="1" applyFont="1" applyBorder="1" applyAlignment="1">
      <alignment horizontal="center" vertical="center"/>
    </xf>
    <xf numFmtId="38" fontId="4" fillId="0" borderId="50" xfId="1" applyFont="1" applyBorder="1">
      <alignment vertical="center"/>
    </xf>
    <xf numFmtId="0" fontId="4" fillId="0" borderId="50" xfId="0" applyFont="1" applyBorder="1" applyAlignment="1">
      <alignment horizontal="center" vertical="center"/>
    </xf>
    <xf numFmtId="178" fontId="4" fillId="0" borderId="50" xfId="1" applyNumberFormat="1" applyFont="1" applyBorder="1">
      <alignment vertical="center"/>
    </xf>
    <xf numFmtId="38" fontId="4" fillId="0" borderId="31" xfId="1" applyFont="1" applyBorder="1">
      <alignment vertical="center"/>
    </xf>
    <xf numFmtId="0" fontId="4" fillId="0" borderId="31" xfId="0" applyFont="1" applyBorder="1" applyAlignment="1">
      <alignment horizontal="center" vertical="center"/>
    </xf>
    <xf numFmtId="178" fontId="4" fillId="0" borderId="31" xfId="1" applyNumberFormat="1" applyFont="1" applyBorder="1">
      <alignment vertical="center"/>
    </xf>
    <xf numFmtId="38" fontId="4" fillId="0" borderId="45" xfId="1" applyFont="1" applyBorder="1">
      <alignment vertical="center"/>
    </xf>
    <xf numFmtId="0" fontId="4" fillId="0" borderId="45" xfId="0" applyFont="1" applyBorder="1" applyAlignment="1">
      <alignment horizontal="center" vertical="center"/>
    </xf>
    <xf numFmtId="178" fontId="4" fillId="0" borderId="45" xfId="1" applyNumberFormat="1" applyFont="1" applyBorder="1">
      <alignment vertical="center"/>
    </xf>
    <xf numFmtId="38" fontId="4" fillId="0" borderId="39" xfId="1" applyFont="1" applyBorder="1">
      <alignment vertical="center"/>
    </xf>
    <xf numFmtId="0" fontId="4" fillId="0" borderId="39" xfId="0" applyFont="1" applyBorder="1" applyAlignment="1">
      <alignment horizontal="center" vertical="center"/>
    </xf>
    <xf numFmtId="178" fontId="4" fillId="0" borderId="39" xfId="1" applyNumberFormat="1" applyFont="1" applyBorder="1" applyAlignment="1">
      <alignment horizontal="center" vertical="center"/>
    </xf>
    <xf numFmtId="178" fontId="4" fillId="0" borderId="39" xfId="1" applyNumberFormat="1" applyFont="1" applyBorder="1">
      <alignment vertical="center"/>
    </xf>
    <xf numFmtId="40" fontId="4" fillId="0" borderId="39" xfId="1" applyNumberFormat="1" applyFont="1" applyBorder="1">
      <alignment vertical="center"/>
    </xf>
    <xf numFmtId="40" fontId="4" fillId="6" borderId="39" xfId="1" applyNumberFormat="1" applyFont="1" applyFill="1" applyBorder="1">
      <alignment vertical="center"/>
    </xf>
    <xf numFmtId="178" fontId="4" fillId="0" borderId="39" xfId="1" applyNumberFormat="1" applyFont="1" applyBorder="1" applyAlignment="1">
      <alignment horizontal="right" vertical="center"/>
    </xf>
    <xf numFmtId="40" fontId="4" fillId="0" borderId="39" xfId="1" applyNumberFormat="1" applyFont="1" applyBorder="1" applyAlignment="1">
      <alignment horizontal="center" vertical="center"/>
    </xf>
    <xf numFmtId="38" fontId="4" fillId="0" borderId="31" xfId="1" applyNumberFormat="1" applyFont="1" applyBorder="1">
      <alignment vertical="center"/>
    </xf>
    <xf numFmtId="178" fontId="4" fillId="0" borderId="31" xfId="1" applyNumberFormat="1" applyFont="1" applyBorder="1" applyAlignment="1">
      <alignment horizontal="right" vertical="center"/>
    </xf>
    <xf numFmtId="38" fontId="4" fillId="0" borderId="33" xfId="1" applyNumberFormat="1" applyFont="1" applyBorder="1">
      <alignment vertical="center"/>
    </xf>
    <xf numFmtId="0" fontId="4" fillId="0" borderId="33" xfId="0" applyFont="1" applyBorder="1" applyAlignment="1">
      <alignment horizontal="center" vertical="center"/>
    </xf>
    <xf numFmtId="178" fontId="4" fillId="0" borderId="33" xfId="1" applyNumberFormat="1" applyFont="1" applyBorder="1" applyAlignment="1">
      <alignment horizontal="right" vertical="center"/>
    </xf>
    <xf numFmtId="2" fontId="4" fillId="0" borderId="39" xfId="0" applyNumberFormat="1" applyFont="1" applyBorder="1">
      <alignment vertical="center"/>
    </xf>
    <xf numFmtId="2" fontId="4" fillId="6" borderId="39" xfId="0" applyNumberFormat="1" applyFont="1" applyFill="1" applyBorder="1">
      <alignment vertical="center"/>
    </xf>
    <xf numFmtId="178" fontId="4" fillId="0" borderId="33" xfId="1" applyNumberFormat="1" applyFont="1" applyBorder="1" applyAlignment="1">
      <alignment horizontal="center" vertical="center"/>
    </xf>
    <xf numFmtId="38" fontId="4" fillId="2" borderId="31" xfId="1" applyFont="1" applyFill="1" applyBorder="1">
      <alignment vertical="center"/>
    </xf>
    <xf numFmtId="0" fontId="4" fillId="2" borderId="31" xfId="0" applyFont="1" applyFill="1" applyBorder="1" applyAlignment="1">
      <alignment horizontal="center" vertical="center"/>
    </xf>
    <xf numFmtId="178" fontId="4" fillId="2" borderId="31" xfId="1" applyNumberFormat="1" applyFont="1" applyFill="1" applyBorder="1">
      <alignment vertical="center"/>
    </xf>
    <xf numFmtId="38" fontId="4" fillId="2" borderId="36" xfId="1" applyFont="1" applyFill="1" applyBorder="1">
      <alignment vertical="center"/>
    </xf>
    <xf numFmtId="0" fontId="4" fillId="2" borderId="36" xfId="0" applyFont="1" applyFill="1" applyBorder="1" applyAlignment="1">
      <alignment horizontal="center" vertical="center"/>
    </xf>
    <xf numFmtId="178" fontId="4" fillId="2" borderId="36" xfId="1" applyNumberFormat="1" applyFont="1" applyFill="1" applyBorder="1">
      <alignment vertical="center"/>
    </xf>
    <xf numFmtId="38" fontId="4" fillId="2" borderId="36" xfId="1" applyNumberFormat="1" applyFont="1" applyFill="1" applyBorder="1">
      <alignment vertical="center"/>
    </xf>
    <xf numFmtId="178" fontId="4" fillId="2" borderId="36" xfId="1" applyNumberFormat="1" applyFont="1" applyFill="1" applyBorder="1" applyAlignment="1">
      <alignment horizontal="right" vertical="center"/>
    </xf>
    <xf numFmtId="38" fontId="4" fillId="2" borderId="31" xfId="1" applyNumberFormat="1" applyFont="1" applyFill="1" applyBorder="1">
      <alignment vertical="center"/>
    </xf>
    <xf numFmtId="178" fontId="4" fillId="2" borderId="31" xfId="1" applyNumberFormat="1" applyFont="1" applyFill="1" applyBorder="1" applyAlignment="1">
      <alignment horizontal="right" vertical="center"/>
    </xf>
    <xf numFmtId="38" fontId="4" fillId="0" borderId="50" xfId="1" applyFont="1" applyFill="1" applyBorder="1">
      <alignment vertical="center"/>
    </xf>
    <xf numFmtId="38" fontId="4" fillId="0" borderId="45" xfId="1" applyFont="1" applyFill="1" applyBorder="1">
      <alignment vertical="center"/>
    </xf>
    <xf numFmtId="38" fontId="4" fillId="0" borderId="39" xfId="1" applyFont="1" applyFill="1" applyBorder="1">
      <alignment vertical="center"/>
    </xf>
    <xf numFmtId="38" fontId="4" fillId="0" borderId="39" xfId="1" applyFont="1" applyFill="1" applyBorder="1" applyAlignment="1">
      <alignment horizontal="center" vertical="center"/>
    </xf>
    <xf numFmtId="38" fontId="4" fillId="0" borderId="33" xfId="1" applyFont="1" applyFill="1" applyBorder="1" applyAlignment="1">
      <alignment horizontal="right" vertical="center"/>
    </xf>
    <xf numFmtId="38" fontId="4" fillId="2" borderId="36" xfId="1" applyFont="1" applyFill="1" applyBorder="1" applyAlignment="1">
      <alignment horizontal="right" vertical="center"/>
    </xf>
    <xf numFmtId="38" fontId="4" fillId="0" borderId="31" xfId="1" applyFont="1" applyFill="1" applyBorder="1" applyAlignment="1">
      <alignment horizontal="right" vertical="center"/>
    </xf>
    <xf numFmtId="38" fontId="4" fillId="2" borderId="31" xfId="1" applyFont="1" applyFill="1" applyBorder="1" applyAlignment="1">
      <alignment horizontal="right" vertical="center"/>
    </xf>
    <xf numFmtId="38" fontId="4" fillId="0" borderId="33" xfId="0" applyNumberFormat="1" applyFont="1" applyBorder="1" applyAlignment="1">
      <alignment horizontal="center" vertical="center"/>
    </xf>
    <xf numFmtId="0" fontId="4" fillId="0" borderId="9" xfId="0" applyFont="1" applyBorder="1" applyAlignment="1">
      <alignment horizontal="right" vertical="center"/>
    </xf>
    <xf numFmtId="0" fontId="4" fillId="0" borderId="49" xfId="0" applyFont="1" applyBorder="1" applyAlignment="1">
      <alignment horizontal="left" vertical="center"/>
    </xf>
    <xf numFmtId="0" fontId="4" fillId="2" borderId="31" xfId="0" applyFont="1" applyFill="1" applyBorder="1" applyAlignment="1">
      <alignment horizontal="right" vertical="center"/>
    </xf>
    <xf numFmtId="0" fontId="4" fillId="0" borderId="31" xfId="0" applyFont="1" applyBorder="1" applyAlignment="1">
      <alignment horizontal="right" vertical="center"/>
    </xf>
    <xf numFmtId="0" fontId="4" fillId="0" borderId="45" xfId="0" applyFont="1" applyBorder="1" applyAlignment="1">
      <alignment horizontal="right" vertical="center"/>
    </xf>
    <xf numFmtId="0" fontId="4" fillId="0" borderId="50" xfId="0" applyFont="1" applyBorder="1" applyAlignment="1">
      <alignment horizontal="right" vertical="center"/>
    </xf>
    <xf numFmtId="0" fontId="4" fillId="2" borderId="36" xfId="0" applyFont="1" applyFill="1" applyBorder="1" applyAlignment="1">
      <alignment horizontal="right" vertical="center"/>
    </xf>
    <xf numFmtId="0" fontId="4" fillId="2" borderId="36" xfId="0" applyFont="1" applyFill="1" applyBorder="1" applyAlignment="1">
      <alignment horizontal="right" vertical="center" wrapText="1"/>
    </xf>
    <xf numFmtId="0" fontId="4" fillId="0" borderId="31" xfId="0" applyFont="1" applyBorder="1" applyAlignment="1">
      <alignment horizontal="right" vertical="center" wrapText="1"/>
    </xf>
    <xf numFmtId="0" fontId="4" fillId="2" borderId="31" xfId="0" applyFont="1" applyFill="1" applyBorder="1" applyAlignment="1">
      <alignment horizontal="right" vertical="center" wrapText="1"/>
    </xf>
    <xf numFmtId="0" fontId="4" fillId="0" borderId="39" xfId="0" applyFont="1" applyBorder="1" applyAlignment="1">
      <alignment horizontal="left" vertical="center" wrapText="1"/>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0" fillId="0" borderId="31" xfId="0" applyBorder="1" applyAlignment="1">
      <alignment horizontal="right" vertical="center"/>
    </xf>
    <xf numFmtId="0" fontId="0" fillId="0" borderId="36" xfId="0" applyBorder="1" applyAlignment="1">
      <alignment horizontal="right" vertical="center"/>
    </xf>
    <xf numFmtId="0" fontId="0" fillId="5" borderId="0" xfId="0" applyFill="1" applyBorder="1" applyAlignment="1">
      <alignment vertical="center" wrapText="1"/>
    </xf>
    <xf numFmtId="0" fontId="0" fillId="0" borderId="0" xfId="0" applyFill="1" applyBorder="1" applyAlignment="1">
      <alignment vertical="center" wrapText="1"/>
    </xf>
    <xf numFmtId="0" fontId="0" fillId="6" borderId="33" xfId="0" applyFill="1" applyBorder="1">
      <alignment vertical="center"/>
    </xf>
    <xf numFmtId="38" fontId="0" fillId="6" borderId="33" xfId="0" applyNumberFormat="1" applyFill="1" applyBorder="1">
      <alignment vertical="center"/>
    </xf>
    <xf numFmtId="177" fontId="0" fillId="7" borderId="39" xfId="2" applyNumberFormat="1" applyFont="1" applyFill="1" applyBorder="1">
      <alignment vertical="center"/>
    </xf>
    <xf numFmtId="177" fontId="0" fillId="5" borderId="39" xfId="2" applyNumberFormat="1" applyFont="1" applyFill="1" applyBorder="1">
      <alignment vertical="center"/>
    </xf>
    <xf numFmtId="0" fontId="4" fillId="0" borderId="49" xfId="0" applyFont="1" applyFill="1" applyBorder="1" applyAlignment="1">
      <alignment horizontal="right" vertical="center"/>
    </xf>
    <xf numFmtId="0" fontId="0" fillId="0" borderId="50" xfId="0" applyBorder="1" applyAlignment="1">
      <alignment horizontal="right" vertical="center"/>
    </xf>
    <xf numFmtId="38" fontId="0" fillId="0" borderId="50" xfId="1" applyFont="1" applyFill="1" applyBorder="1" applyAlignment="1">
      <alignment horizontal="right" vertical="center"/>
    </xf>
    <xf numFmtId="38" fontId="0" fillId="0" borderId="50" xfId="1" applyFont="1" applyBorder="1">
      <alignment vertical="center"/>
    </xf>
    <xf numFmtId="38" fontId="13" fillId="0" borderId="50" xfId="1" applyFont="1" applyFill="1" applyBorder="1" applyAlignment="1">
      <alignment horizontal="right" vertical="center"/>
    </xf>
    <xf numFmtId="38" fontId="13" fillId="0" borderId="50" xfId="0" applyNumberFormat="1" applyFont="1" applyFill="1" applyBorder="1" applyAlignment="1">
      <alignment horizontal="right" vertical="center"/>
    </xf>
    <xf numFmtId="0" fontId="0" fillId="0" borderId="31" xfId="0" applyFill="1" applyBorder="1" applyAlignment="1">
      <alignment horizontal="right" vertical="center"/>
    </xf>
    <xf numFmtId="38" fontId="13" fillId="0" borderId="31" xfId="0" applyNumberFormat="1" applyFont="1" applyFill="1" applyBorder="1" applyAlignment="1">
      <alignment horizontal="right" vertical="center"/>
    </xf>
    <xf numFmtId="38" fontId="13" fillId="0" borderId="31" xfId="1" applyFont="1" applyFill="1" applyBorder="1" applyAlignment="1">
      <alignment horizontal="right" vertical="center"/>
    </xf>
    <xf numFmtId="0" fontId="0" fillId="0" borderId="39" xfId="0" applyBorder="1" applyAlignment="1">
      <alignment horizontal="right" vertical="center"/>
    </xf>
    <xf numFmtId="9" fontId="0" fillId="0" borderId="39" xfId="2" applyFont="1" applyBorder="1">
      <alignment vertical="center"/>
    </xf>
    <xf numFmtId="38" fontId="0" fillId="0" borderId="31" xfId="0" applyNumberFormat="1" applyBorder="1">
      <alignment vertical="center"/>
    </xf>
    <xf numFmtId="0" fontId="0" fillId="0" borderId="31" xfId="0" applyFill="1" applyBorder="1">
      <alignment vertical="center"/>
    </xf>
    <xf numFmtId="176" fontId="0" fillId="0" borderId="31" xfId="0" applyNumberFormat="1" applyBorder="1">
      <alignment vertical="center"/>
    </xf>
    <xf numFmtId="1" fontId="0" fillId="0" borderId="31" xfId="0" applyNumberFormat="1" applyBorder="1">
      <alignment vertical="center"/>
    </xf>
    <xf numFmtId="1" fontId="0" fillId="0" borderId="31" xfId="0" applyNumberFormat="1" applyFill="1" applyBorder="1">
      <alignment vertical="center"/>
    </xf>
    <xf numFmtId="0" fontId="0" fillId="6" borderId="45" xfId="0" applyFill="1" applyBorder="1" applyAlignment="1">
      <alignment horizontal="right" vertical="center"/>
    </xf>
    <xf numFmtId="38" fontId="0" fillId="6" borderId="45" xfId="0" applyNumberFormat="1" applyFill="1" applyBorder="1">
      <alignment vertical="center"/>
    </xf>
    <xf numFmtId="38" fontId="0" fillId="6" borderId="45" xfId="1" applyFont="1" applyFill="1" applyBorder="1">
      <alignment vertical="center"/>
    </xf>
    <xf numFmtId="38" fontId="0" fillId="0" borderId="39" xfId="0" applyNumberFormat="1" applyBorder="1">
      <alignment vertical="center"/>
    </xf>
    <xf numFmtId="38" fontId="0" fillId="5" borderId="39" xfId="0" applyNumberFormat="1" applyFill="1" applyBorder="1">
      <alignment vertical="center"/>
    </xf>
    <xf numFmtId="0" fontId="0" fillId="0" borderId="33" xfId="0" applyBorder="1" applyAlignment="1">
      <alignment horizontal="right" vertical="center"/>
    </xf>
    <xf numFmtId="177" fontId="0" fillId="7" borderId="33" xfId="2" applyNumberFormat="1" applyFont="1" applyFill="1" applyBorder="1">
      <alignment vertical="center"/>
    </xf>
    <xf numFmtId="9" fontId="0" fillId="0" borderId="33" xfId="2" applyFont="1" applyBorder="1">
      <alignment vertical="center"/>
    </xf>
    <xf numFmtId="38" fontId="0" fillId="0" borderId="33" xfId="1" applyFont="1" applyBorder="1">
      <alignment vertical="center"/>
    </xf>
    <xf numFmtId="38" fontId="0" fillId="5" borderId="33" xfId="1" applyFont="1" applyFill="1" applyBorder="1">
      <alignment vertical="center"/>
    </xf>
    <xf numFmtId="177" fontId="0" fillId="5" borderId="33" xfId="2" applyNumberFormat="1" applyFont="1" applyFill="1" applyBorder="1">
      <alignment vertical="center"/>
    </xf>
    <xf numFmtId="0" fontId="0" fillId="0" borderId="31" xfId="0" applyFont="1" applyBorder="1" applyAlignment="1">
      <alignment horizontal="right" vertical="center"/>
    </xf>
    <xf numFmtId="0" fontId="4" fillId="0" borderId="37" xfId="0" applyFont="1" applyFill="1" applyBorder="1" applyAlignment="1">
      <alignment horizontal="right" vertical="center"/>
    </xf>
    <xf numFmtId="0" fontId="4" fillId="0" borderId="25" xfId="0" applyFont="1" applyFill="1" applyBorder="1" applyAlignment="1">
      <alignment horizontal="right" vertical="center"/>
    </xf>
    <xf numFmtId="9" fontId="0" fillId="0" borderId="33" xfId="0" applyNumberFormat="1" applyBorder="1">
      <alignment vertical="center"/>
    </xf>
    <xf numFmtId="0" fontId="0" fillId="0" borderId="33" xfId="0" applyBorder="1">
      <alignment vertical="center"/>
    </xf>
    <xf numFmtId="0" fontId="0" fillId="5" borderId="33" xfId="0" applyFill="1" applyBorder="1">
      <alignment vertical="center"/>
    </xf>
    <xf numFmtId="38" fontId="0" fillId="9" borderId="38" xfId="1" applyFont="1" applyFill="1" applyBorder="1">
      <alignment vertical="center"/>
    </xf>
    <xf numFmtId="0" fontId="0" fillId="0" borderId="32" xfId="0" applyBorder="1" applyAlignment="1">
      <alignment horizontal="right" vertical="center"/>
    </xf>
    <xf numFmtId="177" fontId="0" fillId="7" borderId="32" xfId="2" applyNumberFormat="1" applyFont="1" applyFill="1" applyBorder="1">
      <alignment vertical="center"/>
    </xf>
    <xf numFmtId="9" fontId="0" fillId="0" borderId="32" xfId="2" applyFont="1" applyBorder="1">
      <alignment vertical="center"/>
    </xf>
    <xf numFmtId="0" fontId="0" fillId="0" borderId="32" xfId="0" applyBorder="1">
      <alignment vertical="center"/>
    </xf>
    <xf numFmtId="0" fontId="0" fillId="5" borderId="32" xfId="0" applyFill="1" applyBorder="1">
      <alignment vertical="center"/>
    </xf>
    <xf numFmtId="177" fontId="0" fillId="5" borderId="32" xfId="2" applyNumberFormat="1" applyFont="1" applyFill="1" applyBorder="1">
      <alignment vertical="center"/>
    </xf>
    <xf numFmtId="0" fontId="0" fillId="0" borderId="45" xfId="0" applyFill="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0" fillId="0" borderId="0" xfId="0" applyAlignment="1">
      <alignment horizontal="center" vertical="center"/>
    </xf>
    <xf numFmtId="0" fontId="7" fillId="0" borderId="0" xfId="0" applyFont="1" applyBorder="1" applyAlignment="1">
      <alignment horizontal="center" vertical="center"/>
    </xf>
    <xf numFmtId="0" fontId="0" fillId="0" borderId="0" xfId="0" applyFill="1" applyBorder="1">
      <alignment vertical="center"/>
    </xf>
    <xf numFmtId="0" fontId="15" fillId="0" borderId="0" xfId="0" applyFont="1">
      <alignment vertical="center"/>
    </xf>
    <xf numFmtId="0" fontId="16" fillId="0" borderId="0" xfId="0" applyFont="1" applyBorder="1" applyAlignment="1">
      <alignment horizontal="center" vertical="center"/>
    </xf>
    <xf numFmtId="177" fontId="0" fillId="0" borderId="28" xfId="0" applyNumberFormat="1" applyBorder="1">
      <alignment vertical="center"/>
    </xf>
    <xf numFmtId="177" fontId="0" fillId="0" borderId="39" xfId="0" applyNumberFormat="1" applyBorder="1">
      <alignment vertical="center"/>
    </xf>
    <xf numFmtId="177" fontId="0" fillId="0" borderId="0" xfId="0" applyNumberFormat="1">
      <alignment vertical="center"/>
    </xf>
    <xf numFmtId="176" fontId="0" fillId="0" borderId="0" xfId="0" applyNumberFormat="1" applyBorder="1">
      <alignment vertical="center"/>
    </xf>
    <xf numFmtId="177" fontId="0" fillId="0" borderId="0" xfId="0" applyNumberFormat="1" applyBorder="1">
      <alignment vertical="center"/>
    </xf>
    <xf numFmtId="177" fontId="0" fillId="0" borderId="0" xfId="0" applyNumberFormat="1" applyFill="1" applyBorder="1">
      <alignment vertical="center"/>
    </xf>
    <xf numFmtId="176" fontId="0" fillId="0" borderId="0" xfId="0" applyNumberFormat="1" applyFill="1" applyBorder="1">
      <alignment vertical="center"/>
    </xf>
    <xf numFmtId="181" fontId="0" fillId="0" borderId="42" xfId="0" applyNumberFormat="1" applyBorder="1" applyAlignment="1">
      <alignment horizontal="right" vertical="center"/>
    </xf>
    <xf numFmtId="0" fontId="4" fillId="0" borderId="0" xfId="0" applyFont="1" applyBorder="1" applyAlignment="1">
      <alignment horizontal="center" vertical="center" wrapText="1"/>
    </xf>
    <xf numFmtId="0" fontId="4" fillId="0" borderId="38" xfId="0" applyFont="1" applyBorder="1" applyAlignment="1">
      <alignment horizontal="center" vertical="center"/>
    </xf>
    <xf numFmtId="0" fontId="4" fillId="0" borderId="38" xfId="0" applyFont="1" applyBorder="1" applyAlignment="1">
      <alignment horizontal="right" vertical="center" wrapText="1"/>
    </xf>
    <xf numFmtId="0" fontId="4" fillId="10" borderId="31" xfId="0" applyFont="1" applyFill="1" applyBorder="1" applyAlignment="1">
      <alignment horizontal="center" vertical="center"/>
    </xf>
    <xf numFmtId="178" fontId="4" fillId="10" borderId="31" xfId="1" applyNumberFormat="1" applyFont="1" applyFill="1" applyBorder="1" applyAlignment="1">
      <alignment horizontal="right" vertical="center"/>
    </xf>
    <xf numFmtId="38" fontId="4" fillId="10" borderId="31" xfId="1" applyFont="1" applyFill="1" applyBorder="1" applyAlignment="1">
      <alignment horizontal="right" vertical="center"/>
    </xf>
    <xf numFmtId="38" fontId="4" fillId="0" borderId="38" xfId="1" applyNumberFormat="1" applyFont="1" applyBorder="1">
      <alignment vertical="center"/>
    </xf>
    <xf numFmtId="38" fontId="4" fillId="10" borderId="31" xfId="1" applyNumberFormat="1" applyFont="1" applyFill="1" applyBorder="1">
      <alignment vertical="center"/>
    </xf>
    <xf numFmtId="38" fontId="4" fillId="0" borderId="34" xfId="1" applyNumberFormat="1" applyFont="1" applyBorder="1">
      <alignment vertical="center"/>
    </xf>
    <xf numFmtId="183" fontId="4" fillId="0" borderId="34" xfId="0" applyNumberFormat="1" applyFont="1" applyBorder="1">
      <alignment vertical="center"/>
    </xf>
    <xf numFmtId="0" fontId="0" fillId="4" borderId="3" xfId="0" applyFill="1" applyBorder="1" applyAlignment="1">
      <alignment horizontal="center" vertical="center"/>
    </xf>
    <xf numFmtId="0" fontId="0" fillId="4" borderId="10" xfId="0" applyFill="1" applyBorder="1" applyAlignment="1">
      <alignment horizontal="center" vertical="center" shrinkToFit="1"/>
    </xf>
    <xf numFmtId="0" fontId="6" fillId="11" borderId="3" xfId="0" applyFont="1" applyFill="1" applyBorder="1" applyAlignment="1">
      <alignment horizontal="center" vertical="center"/>
    </xf>
    <xf numFmtId="0" fontId="0" fillId="11" borderId="10" xfId="0" applyFill="1" applyBorder="1" applyAlignment="1">
      <alignment horizontal="center" vertical="center" shrinkToFit="1"/>
    </xf>
    <xf numFmtId="0" fontId="0" fillId="11" borderId="14" xfId="0" applyFill="1" applyBorder="1" applyAlignment="1">
      <alignment horizontal="center" vertical="center" shrinkToFit="1"/>
    </xf>
    <xf numFmtId="0" fontId="0" fillId="6" borderId="3" xfId="0" applyFill="1" applyBorder="1" applyAlignment="1">
      <alignment horizontal="center" vertical="center"/>
    </xf>
    <xf numFmtId="0" fontId="0" fillId="6" borderId="10" xfId="0" applyFill="1" applyBorder="1" applyAlignment="1">
      <alignment horizontal="center" vertical="center" shrinkToFit="1"/>
    </xf>
    <xf numFmtId="0" fontId="0" fillId="12" borderId="3" xfId="0" applyFill="1" applyBorder="1" applyAlignment="1">
      <alignment horizontal="center" vertical="center"/>
    </xf>
    <xf numFmtId="0" fontId="0" fillId="12" borderId="10" xfId="0" applyFill="1" applyBorder="1" applyAlignment="1">
      <alignment horizontal="center" vertical="center" shrinkToFit="1"/>
    </xf>
    <xf numFmtId="0" fontId="0" fillId="10" borderId="10" xfId="0" applyFill="1" applyBorder="1" applyAlignment="1">
      <alignment horizontal="center" vertical="center" shrinkToFit="1"/>
    </xf>
    <xf numFmtId="0" fontId="0" fillId="11" borderId="35" xfId="0" applyFill="1" applyBorder="1" applyAlignment="1">
      <alignment horizontal="center" vertical="center" shrinkToFit="1"/>
    </xf>
    <xf numFmtId="0" fontId="0" fillId="0" borderId="38" xfId="0" applyFill="1" applyBorder="1" applyAlignment="1">
      <alignment horizontal="right" vertical="center"/>
    </xf>
    <xf numFmtId="38" fontId="0" fillId="0" borderId="38" xfId="1" applyFont="1" applyBorder="1">
      <alignment vertical="center"/>
    </xf>
    <xf numFmtId="176" fontId="0" fillId="6" borderId="43" xfId="0" applyNumberFormat="1" applyFill="1" applyBorder="1">
      <alignmen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10" borderId="3" xfId="0" applyFill="1" applyBorder="1" applyAlignment="1">
      <alignment horizontal="center" vertical="center"/>
    </xf>
    <xf numFmtId="180" fontId="0" fillId="0" borderId="3" xfId="0" applyNumberFormat="1" applyBorder="1">
      <alignment vertical="center"/>
    </xf>
    <xf numFmtId="40" fontId="4" fillId="10" borderId="39" xfId="1" applyNumberFormat="1" applyFont="1" applyFill="1" applyBorder="1">
      <alignment vertical="center"/>
    </xf>
    <xf numFmtId="38" fontId="4" fillId="13" borderId="33" xfId="1" applyNumberFormat="1" applyFont="1" applyFill="1" applyBorder="1">
      <alignment vertical="center"/>
    </xf>
    <xf numFmtId="38" fontId="4" fillId="13" borderId="33" xfId="1" applyFont="1" applyFill="1" applyBorder="1">
      <alignment vertical="center"/>
    </xf>
    <xf numFmtId="38" fontId="4" fillId="13" borderId="39" xfId="1" applyFont="1" applyFill="1" applyBorder="1">
      <alignment vertical="center"/>
    </xf>
    <xf numFmtId="178" fontId="4" fillId="14" borderId="39" xfId="1" applyNumberFormat="1" applyFont="1" applyFill="1" applyBorder="1">
      <alignment vertical="center"/>
    </xf>
    <xf numFmtId="178" fontId="4" fillId="14" borderId="39" xfId="1" applyNumberFormat="1" applyFont="1" applyFill="1" applyBorder="1" applyAlignment="1">
      <alignment horizontal="right" vertical="center"/>
    </xf>
    <xf numFmtId="38" fontId="11" fillId="15" borderId="33" xfId="1" applyFont="1" applyFill="1" applyBorder="1">
      <alignment vertical="center"/>
    </xf>
    <xf numFmtId="178" fontId="11" fillId="15" borderId="33" xfId="1" applyNumberFormat="1" applyFont="1" applyFill="1" applyBorder="1">
      <alignment vertical="center"/>
    </xf>
    <xf numFmtId="0" fontId="3" fillId="0" borderId="0" xfId="0" applyFont="1" applyBorder="1" applyAlignment="1">
      <alignment horizontal="center" vertical="center" wrapText="1"/>
    </xf>
    <xf numFmtId="0" fontId="9" fillId="0" borderId="9" xfId="0" applyFont="1" applyBorder="1" applyAlignment="1">
      <alignment horizontal="right" vertical="center" wrapText="1"/>
    </xf>
    <xf numFmtId="0" fontId="9" fillId="0" borderId="49" xfId="0" applyFont="1" applyBorder="1" applyAlignment="1">
      <alignment horizontal="right" vertical="center" wrapText="1"/>
    </xf>
    <xf numFmtId="0" fontId="4" fillId="0" borderId="9" xfId="0" applyFont="1" applyBorder="1" applyAlignment="1">
      <alignment horizontal="right" vertical="center"/>
    </xf>
    <xf numFmtId="0" fontId="4" fillId="0" borderId="49" xfId="0" applyFont="1" applyBorder="1" applyAlignment="1">
      <alignment horizontal="right" vertical="center"/>
    </xf>
    <xf numFmtId="20" fontId="4" fillId="3" borderId="9" xfId="0" applyNumberFormat="1" applyFont="1" applyFill="1" applyBorder="1" applyAlignment="1">
      <alignment horizontal="right" vertical="center"/>
    </xf>
    <xf numFmtId="20" fontId="4" fillId="3" borderId="49" xfId="0" applyNumberFormat="1" applyFont="1" applyFill="1" applyBorder="1" applyAlignment="1">
      <alignment horizontal="right" vertical="center"/>
    </xf>
    <xf numFmtId="0" fontId="4"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49" xfId="0" applyFont="1" applyBorder="1" applyAlignment="1">
      <alignment horizontal="center" vertical="center"/>
    </xf>
    <xf numFmtId="0" fontId="4" fillId="0" borderId="4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7" xfId="0" applyFont="1" applyBorder="1" applyAlignment="1">
      <alignment horizontal="center" vertical="center"/>
    </xf>
    <xf numFmtId="0" fontId="4" fillId="0" borderId="42" xfId="0" applyFont="1" applyBorder="1" applyAlignment="1">
      <alignment horizontal="center" vertical="center"/>
    </xf>
    <xf numFmtId="20" fontId="4" fillId="5" borderId="9" xfId="0" applyNumberFormat="1" applyFont="1" applyFill="1" applyBorder="1" applyAlignment="1">
      <alignment horizontal="right" vertical="center"/>
    </xf>
    <xf numFmtId="20" fontId="4" fillId="5" borderId="49" xfId="0" applyNumberFormat="1" applyFont="1" applyFill="1" applyBorder="1" applyAlignment="1">
      <alignment horizontal="right" vertical="center"/>
    </xf>
    <xf numFmtId="38" fontId="7" fillId="0" borderId="39" xfId="1" applyFont="1" applyBorder="1" applyAlignment="1">
      <alignment horizontal="right" vertical="center"/>
    </xf>
    <xf numFmtId="38" fontId="7" fillId="0" borderId="28" xfId="1" applyFont="1" applyBorder="1" applyAlignment="1">
      <alignment horizontal="right" vertical="center"/>
    </xf>
    <xf numFmtId="38" fontId="7" fillId="0" borderId="42" xfId="1" applyFont="1" applyBorder="1" applyAlignment="1">
      <alignment horizontal="right" vertical="center"/>
    </xf>
    <xf numFmtId="38" fontId="7" fillId="0" borderId="43" xfId="1" applyFont="1" applyBorder="1" applyAlignment="1">
      <alignment horizontal="right" vertical="center"/>
    </xf>
    <xf numFmtId="20" fontId="4" fillId="4" borderId="9" xfId="0" applyNumberFormat="1" applyFont="1" applyFill="1" applyBorder="1" applyAlignment="1">
      <alignment horizontal="right" vertical="center"/>
    </xf>
    <xf numFmtId="20" fontId="4" fillId="4" borderId="49" xfId="0" applyNumberFormat="1" applyFont="1" applyFill="1" applyBorder="1" applyAlignment="1">
      <alignment horizontal="right"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0" fillId="0" borderId="47" xfId="0" applyBorder="1">
      <alignment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left" vertical="center" wrapText="1"/>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27" xfId="0" applyFont="1" applyBorder="1" applyAlignment="1">
      <alignment horizontal="center" vertical="center" wrapText="1"/>
    </xf>
    <xf numFmtId="0" fontId="4" fillId="0" borderId="42" xfId="0" applyFont="1" applyBorder="1" applyAlignment="1">
      <alignment horizontal="center" vertical="center" wrapText="1"/>
    </xf>
    <xf numFmtId="0" fontId="0" fillId="12" borderId="57" xfId="0" applyFill="1" applyBorder="1" applyAlignment="1">
      <alignment horizontal="center" vertical="center"/>
    </xf>
    <xf numFmtId="0" fontId="0" fillId="12" borderId="60" xfId="0" applyFill="1" applyBorder="1" applyAlignment="1">
      <alignment horizontal="center" vertical="center"/>
    </xf>
    <xf numFmtId="0" fontId="0" fillId="12" borderId="58" xfId="0" applyFill="1" applyBorder="1" applyAlignment="1">
      <alignment horizontal="center" vertical="center"/>
    </xf>
    <xf numFmtId="0" fontId="0" fillId="4" borderId="23" xfId="0" applyFill="1" applyBorder="1" applyAlignment="1">
      <alignment horizontal="center" vertical="center"/>
    </xf>
    <xf numFmtId="0" fontId="0" fillId="4" borderId="53" xfId="0" applyFill="1" applyBorder="1" applyAlignment="1">
      <alignment horizontal="center" vertical="center"/>
    </xf>
    <xf numFmtId="0" fontId="0" fillId="4" borderId="56" xfId="0" applyFill="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51" xfId="0" applyFont="1" applyBorder="1" applyAlignment="1">
      <alignment horizontal="center" vertical="center"/>
    </xf>
    <xf numFmtId="0" fontId="16"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4" fillId="0" borderId="55" xfId="0" applyFont="1" applyBorder="1" applyAlignment="1">
      <alignment horizontal="center" vertical="center"/>
    </xf>
    <xf numFmtId="0" fontId="0" fillId="11" borderId="23" xfId="0" applyFill="1" applyBorder="1" applyAlignment="1">
      <alignment horizontal="center" vertical="center"/>
    </xf>
    <xf numFmtId="0" fontId="0" fillId="11" borderId="53" xfId="0" applyFill="1" applyBorder="1" applyAlignment="1">
      <alignment horizontal="center" vertical="center"/>
    </xf>
    <xf numFmtId="0" fontId="0" fillId="11" borderId="56" xfId="0" applyFill="1" applyBorder="1" applyAlignment="1">
      <alignment horizontal="center" vertical="center"/>
    </xf>
    <xf numFmtId="0" fontId="0" fillId="12" borderId="23" xfId="0" applyFill="1" applyBorder="1" applyAlignment="1">
      <alignment horizontal="center" vertical="center"/>
    </xf>
    <xf numFmtId="0" fontId="0" fillId="12" borderId="53" xfId="0" applyFill="1" applyBorder="1" applyAlignment="1">
      <alignment horizontal="center" vertical="center"/>
    </xf>
    <xf numFmtId="0" fontId="0" fillId="12" borderId="56" xfId="0" applyFill="1" applyBorder="1" applyAlignment="1">
      <alignment horizontal="center" vertical="center"/>
    </xf>
    <xf numFmtId="0" fontId="0" fillId="6" borderId="23" xfId="0" applyFill="1" applyBorder="1" applyAlignment="1">
      <alignment horizontal="center" vertical="center"/>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xf>
    <xf numFmtId="0" fontId="0" fillId="6" borderId="61" xfId="0" applyFill="1" applyBorder="1" applyAlignment="1">
      <alignment horizontal="center" vertical="center"/>
    </xf>
    <xf numFmtId="0" fontId="0" fillId="6" borderId="59" xfId="0" applyFill="1" applyBorder="1" applyAlignment="1">
      <alignment horizontal="center" vertical="center"/>
    </xf>
    <xf numFmtId="0" fontId="0" fillId="0" borderId="44" xfId="0" applyBorder="1" applyAlignment="1">
      <alignment horizontal="right" vertical="center"/>
    </xf>
    <xf numFmtId="0" fontId="0" fillId="0" borderId="30" xfId="0" applyBorder="1" applyAlignment="1">
      <alignment horizontal="right" vertical="center"/>
    </xf>
    <xf numFmtId="0" fontId="0" fillId="0" borderId="37" xfId="0" applyBorder="1" applyAlignment="1">
      <alignment horizontal="right" vertical="center"/>
    </xf>
    <xf numFmtId="0" fontId="4" fillId="0" borderId="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30" xfId="0" applyFont="1" applyFill="1" applyBorder="1" applyAlignment="1">
      <alignment horizontal="right" vertical="center"/>
    </xf>
    <xf numFmtId="0" fontId="6" fillId="0" borderId="37" xfId="0" applyFont="1" applyFill="1" applyBorder="1" applyAlignment="1">
      <alignment horizontal="right" vertical="center"/>
    </xf>
    <xf numFmtId="0" fontId="4" fillId="0" borderId="3" xfId="0" applyFont="1" applyFill="1" applyBorder="1" applyAlignment="1">
      <alignment horizontal="right" vertical="center"/>
    </xf>
    <xf numFmtId="0" fontId="4" fillId="0" borderId="2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7" xfId="0" applyFont="1" applyFill="1" applyBorder="1" applyAlignment="1">
      <alignment horizontal="right" vertical="center"/>
    </xf>
    <xf numFmtId="0" fontId="4" fillId="0" borderId="41" xfId="0" applyFont="1" applyFill="1" applyBorder="1" applyAlignment="1">
      <alignment horizontal="right" vertical="center"/>
    </xf>
    <xf numFmtId="0" fontId="6" fillId="0" borderId="29"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40"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9" xfId="0" applyBorder="1" applyAlignment="1">
      <alignment horizontal="right" vertical="center"/>
    </xf>
    <xf numFmtId="0" fontId="0" fillId="0" borderId="0" xfId="0" applyBorder="1" applyAlignment="1">
      <alignment horizontal="right" vertical="center"/>
    </xf>
    <xf numFmtId="0" fontId="0" fillId="0" borderId="49" xfId="0" applyBorder="1" applyAlignment="1">
      <alignment horizontal="right" vertical="center"/>
    </xf>
    <xf numFmtId="0" fontId="4" fillId="0" borderId="36"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49" xfId="0" applyFont="1" applyFill="1" applyBorder="1" applyAlignment="1">
      <alignment horizontal="right" vertical="center"/>
    </xf>
    <xf numFmtId="0" fontId="4" fillId="0" borderId="0" xfId="0" applyFont="1" applyFill="1" applyBorder="1" applyAlignment="1">
      <alignment horizontal="right" vertical="center"/>
    </xf>
    <xf numFmtId="0" fontId="4" fillId="0" borderId="49" xfId="0" applyFont="1" applyFill="1" applyBorder="1" applyAlignment="1">
      <alignment horizontal="right" vertical="center"/>
    </xf>
    <xf numFmtId="0" fontId="4" fillId="0" borderId="0"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FF"/>
      <color rgb="FFFF99CC"/>
      <color rgb="FF00FF00"/>
      <color rgb="FFFFCCFF"/>
      <color rgb="FFFF9900"/>
      <color rgb="FFFFFF99"/>
      <color rgb="FFFFFF66"/>
      <color rgb="FFFFCCCC"/>
      <color rgb="FFFFCC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便別日平均利用者数推移（</a:t>
            </a:r>
            <a:r>
              <a:rPr lang="en-US"/>
              <a:t>H24/7:H27/3</a:t>
            </a:r>
            <a:r>
              <a:rPr 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2236309444370302E-2"/>
          <c:y val="7.9742765273311908E-2"/>
          <c:w val="0.95533431202455621"/>
          <c:h val="0.8193496552480779"/>
        </c:manualLayout>
      </c:layout>
      <c:barChart>
        <c:barDir val="col"/>
        <c:grouping val="clustered"/>
        <c:varyColors val="0"/>
        <c:ser>
          <c:idx val="0"/>
          <c:order val="0"/>
          <c:tx>
            <c:strRef>
              <c:f>各月利用実績!$B$66</c:f>
              <c:strCache>
                <c:ptCount val="1"/>
                <c:pt idx="0">
                  <c:v>24年度</c:v>
                </c:pt>
              </c:strCache>
            </c:strRef>
          </c:tx>
          <c:spPr>
            <a:solidFill>
              <a:schemeClr val="accent1"/>
            </a:solidFill>
            <a:ln>
              <a:noFill/>
            </a:ln>
            <a:effectLst/>
          </c:spPr>
          <c:invertIfNegative val="0"/>
          <c:cat>
            <c:numRef>
              <c:f>各月利用実績!$C$65:$U$65</c:f>
              <c:numCache>
                <c:formatCode>h:mm</c:formatCode>
                <c:ptCount val="19"/>
                <c:pt idx="1">
                  <c:v>0.33333333333333331</c:v>
                </c:pt>
                <c:pt idx="2">
                  <c:v>0.35416666666666669</c:v>
                </c:pt>
                <c:pt idx="3">
                  <c:v>0.375</c:v>
                </c:pt>
                <c:pt idx="4">
                  <c:v>0.39583333333333298</c:v>
                </c:pt>
                <c:pt idx="5">
                  <c:v>0.41666666666666702</c:v>
                </c:pt>
                <c:pt idx="6">
                  <c:v>0.4375</c:v>
                </c:pt>
                <c:pt idx="7">
                  <c:v>0.45833333333333298</c:v>
                </c:pt>
                <c:pt idx="8">
                  <c:v>0.47916666666666702</c:v>
                </c:pt>
                <c:pt idx="9">
                  <c:v>0.5</c:v>
                </c:pt>
                <c:pt idx="10">
                  <c:v>0.52083333333333304</c:v>
                </c:pt>
                <c:pt idx="11">
                  <c:v>0.54166666666666696</c:v>
                </c:pt>
                <c:pt idx="12">
                  <c:v>0.5625</c:v>
                </c:pt>
                <c:pt idx="13">
                  <c:v>0.58333333333333304</c:v>
                </c:pt>
                <c:pt idx="14">
                  <c:v>0.60416666666666696</c:v>
                </c:pt>
                <c:pt idx="15">
                  <c:v>0.625</c:v>
                </c:pt>
                <c:pt idx="16">
                  <c:v>0.64583333333333404</c:v>
                </c:pt>
                <c:pt idx="17">
                  <c:v>0.66666666666666696</c:v>
                </c:pt>
                <c:pt idx="18">
                  <c:v>0.6875</c:v>
                </c:pt>
              </c:numCache>
            </c:numRef>
          </c:cat>
          <c:val>
            <c:numRef>
              <c:f>各月利用実績!$C$66:$U$66</c:f>
              <c:numCache>
                <c:formatCode>0_);[Red]\(0\)</c:formatCode>
                <c:ptCount val="19"/>
                <c:pt idx="1">
                  <c:v>20</c:v>
                </c:pt>
                <c:pt idx="2">
                  <c:v>114</c:v>
                </c:pt>
                <c:pt idx="3">
                  <c:v>118</c:v>
                </c:pt>
                <c:pt idx="4">
                  <c:v>112</c:v>
                </c:pt>
                <c:pt idx="5">
                  <c:v>138</c:v>
                </c:pt>
                <c:pt idx="6">
                  <c:v>123</c:v>
                </c:pt>
                <c:pt idx="7">
                  <c:v>114</c:v>
                </c:pt>
                <c:pt idx="8">
                  <c:v>91</c:v>
                </c:pt>
                <c:pt idx="9">
                  <c:v>64</c:v>
                </c:pt>
                <c:pt idx="10">
                  <c:v>63</c:v>
                </c:pt>
                <c:pt idx="11">
                  <c:v>70</c:v>
                </c:pt>
                <c:pt idx="12">
                  <c:v>72</c:v>
                </c:pt>
                <c:pt idx="13">
                  <c:v>103</c:v>
                </c:pt>
                <c:pt idx="14">
                  <c:v>69</c:v>
                </c:pt>
                <c:pt idx="15">
                  <c:v>77</c:v>
                </c:pt>
                <c:pt idx="16">
                  <c:v>105</c:v>
                </c:pt>
                <c:pt idx="17">
                  <c:v>60</c:v>
                </c:pt>
                <c:pt idx="18">
                  <c:v>68</c:v>
                </c:pt>
              </c:numCache>
            </c:numRef>
          </c:val>
        </c:ser>
        <c:ser>
          <c:idx val="1"/>
          <c:order val="1"/>
          <c:tx>
            <c:strRef>
              <c:f>各月利用実績!$B$67</c:f>
              <c:strCache>
                <c:ptCount val="1"/>
                <c:pt idx="0">
                  <c:v>25年度</c:v>
                </c:pt>
              </c:strCache>
            </c:strRef>
          </c:tx>
          <c:spPr>
            <a:solidFill>
              <a:schemeClr val="accent2"/>
            </a:solidFill>
            <a:ln>
              <a:noFill/>
            </a:ln>
            <a:effectLst/>
          </c:spPr>
          <c:invertIfNegative val="0"/>
          <c:cat>
            <c:numRef>
              <c:f>各月利用実績!$C$65:$U$65</c:f>
              <c:numCache>
                <c:formatCode>h:mm</c:formatCode>
                <c:ptCount val="19"/>
                <c:pt idx="1">
                  <c:v>0.33333333333333331</c:v>
                </c:pt>
                <c:pt idx="2">
                  <c:v>0.35416666666666669</c:v>
                </c:pt>
                <c:pt idx="3">
                  <c:v>0.375</c:v>
                </c:pt>
                <c:pt idx="4">
                  <c:v>0.39583333333333298</c:v>
                </c:pt>
                <c:pt idx="5">
                  <c:v>0.41666666666666702</c:v>
                </c:pt>
                <c:pt idx="6">
                  <c:v>0.4375</c:v>
                </c:pt>
                <c:pt idx="7">
                  <c:v>0.45833333333333298</c:v>
                </c:pt>
                <c:pt idx="8">
                  <c:v>0.47916666666666702</c:v>
                </c:pt>
                <c:pt idx="9">
                  <c:v>0.5</c:v>
                </c:pt>
                <c:pt idx="10">
                  <c:v>0.52083333333333304</c:v>
                </c:pt>
                <c:pt idx="11">
                  <c:v>0.54166666666666696</c:v>
                </c:pt>
                <c:pt idx="12">
                  <c:v>0.5625</c:v>
                </c:pt>
                <c:pt idx="13">
                  <c:v>0.58333333333333304</c:v>
                </c:pt>
                <c:pt idx="14">
                  <c:v>0.60416666666666696</c:v>
                </c:pt>
                <c:pt idx="15">
                  <c:v>0.625</c:v>
                </c:pt>
                <c:pt idx="16">
                  <c:v>0.64583333333333404</c:v>
                </c:pt>
                <c:pt idx="17">
                  <c:v>0.66666666666666696</c:v>
                </c:pt>
                <c:pt idx="18">
                  <c:v>0.6875</c:v>
                </c:pt>
              </c:numCache>
            </c:numRef>
          </c:cat>
          <c:val>
            <c:numRef>
              <c:f>各月利用実績!$C$67:$U$67</c:f>
              <c:numCache>
                <c:formatCode>#,##0_);[Red]\(#,##0\)</c:formatCode>
                <c:ptCount val="19"/>
                <c:pt idx="1">
                  <c:v>19</c:v>
                </c:pt>
                <c:pt idx="2">
                  <c:v>149</c:v>
                </c:pt>
                <c:pt idx="3">
                  <c:v>143</c:v>
                </c:pt>
                <c:pt idx="4">
                  <c:v>135</c:v>
                </c:pt>
                <c:pt idx="5">
                  <c:v>146</c:v>
                </c:pt>
                <c:pt idx="6">
                  <c:v>137</c:v>
                </c:pt>
                <c:pt idx="7">
                  <c:v>131</c:v>
                </c:pt>
                <c:pt idx="8">
                  <c:v>117</c:v>
                </c:pt>
                <c:pt idx="9">
                  <c:v>61</c:v>
                </c:pt>
                <c:pt idx="10">
                  <c:v>75</c:v>
                </c:pt>
                <c:pt idx="11">
                  <c:v>66</c:v>
                </c:pt>
                <c:pt idx="12">
                  <c:v>65</c:v>
                </c:pt>
                <c:pt idx="13">
                  <c:v>93</c:v>
                </c:pt>
                <c:pt idx="14">
                  <c:v>77</c:v>
                </c:pt>
                <c:pt idx="15">
                  <c:v>82</c:v>
                </c:pt>
                <c:pt idx="16">
                  <c:v>124</c:v>
                </c:pt>
                <c:pt idx="17">
                  <c:v>73</c:v>
                </c:pt>
                <c:pt idx="18">
                  <c:v>62</c:v>
                </c:pt>
              </c:numCache>
            </c:numRef>
          </c:val>
        </c:ser>
        <c:ser>
          <c:idx val="2"/>
          <c:order val="2"/>
          <c:tx>
            <c:strRef>
              <c:f>各月利用実績!$B$68</c:f>
              <c:strCache>
                <c:ptCount val="1"/>
                <c:pt idx="0">
                  <c:v>26年度</c:v>
                </c:pt>
              </c:strCache>
            </c:strRef>
          </c:tx>
          <c:spPr>
            <a:solidFill>
              <a:schemeClr val="accent3"/>
            </a:solidFill>
            <a:ln>
              <a:noFill/>
            </a:ln>
            <a:effectLst/>
          </c:spPr>
          <c:invertIfNegative val="0"/>
          <c:cat>
            <c:numRef>
              <c:f>各月利用実績!$C$65:$U$65</c:f>
              <c:numCache>
                <c:formatCode>h:mm</c:formatCode>
                <c:ptCount val="19"/>
                <c:pt idx="1">
                  <c:v>0.33333333333333331</c:v>
                </c:pt>
                <c:pt idx="2">
                  <c:v>0.35416666666666669</c:v>
                </c:pt>
                <c:pt idx="3">
                  <c:v>0.375</c:v>
                </c:pt>
                <c:pt idx="4">
                  <c:v>0.39583333333333298</c:v>
                </c:pt>
                <c:pt idx="5">
                  <c:v>0.41666666666666702</c:v>
                </c:pt>
                <c:pt idx="6">
                  <c:v>0.4375</c:v>
                </c:pt>
                <c:pt idx="7">
                  <c:v>0.45833333333333298</c:v>
                </c:pt>
                <c:pt idx="8">
                  <c:v>0.47916666666666702</c:v>
                </c:pt>
                <c:pt idx="9">
                  <c:v>0.5</c:v>
                </c:pt>
                <c:pt idx="10">
                  <c:v>0.52083333333333304</c:v>
                </c:pt>
                <c:pt idx="11">
                  <c:v>0.54166666666666696</c:v>
                </c:pt>
                <c:pt idx="12">
                  <c:v>0.5625</c:v>
                </c:pt>
                <c:pt idx="13">
                  <c:v>0.58333333333333304</c:v>
                </c:pt>
                <c:pt idx="14">
                  <c:v>0.60416666666666696</c:v>
                </c:pt>
                <c:pt idx="15">
                  <c:v>0.625</c:v>
                </c:pt>
                <c:pt idx="16">
                  <c:v>0.64583333333333404</c:v>
                </c:pt>
                <c:pt idx="17">
                  <c:v>0.66666666666666696</c:v>
                </c:pt>
                <c:pt idx="18">
                  <c:v>0.6875</c:v>
                </c:pt>
              </c:numCache>
            </c:numRef>
          </c:cat>
          <c:val>
            <c:numRef>
              <c:f>各月利用実績!$C$68:$U$68</c:f>
              <c:numCache>
                <c:formatCode>General</c:formatCode>
                <c:ptCount val="19"/>
                <c:pt idx="1">
                  <c:v>17</c:v>
                </c:pt>
                <c:pt idx="2">
                  <c:v>103</c:v>
                </c:pt>
                <c:pt idx="3">
                  <c:v>116</c:v>
                </c:pt>
                <c:pt idx="4">
                  <c:v>118</c:v>
                </c:pt>
                <c:pt idx="5">
                  <c:v>131</c:v>
                </c:pt>
                <c:pt idx="6">
                  <c:v>117</c:v>
                </c:pt>
                <c:pt idx="7">
                  <c:v>107</c:v>
                </c:pt>
                <c:pt idx="8">
                  <c:v>101</c:v>
                </c:pt>
                <c:pt idx="9">
                  <c:v>59</c:v>
                </c:pt>
                <c:pt idx="10">
                  <c:v>58</c:v>
                </c:pt>
                <c:pt idx="11">
                  <c:v>56</c:v>
                </c:pt>
                <c:pt idx="12">
                  <c:v>52</c:v>
                </c:pt>
                <c:pt idx="13">
                  <c:v>77</c:v>
                </c:pt>
                <c:pt idx="14">
                  <c:v>76</c:v>
                </c:pt>
                <c:pt idx="15">
                  <c:v>72</c:v>
                </c:pt>
                <c:pt idx="16">
                  <c:v>84</c:v>
                </c:pt>
                <c:pt idx="17">
                  <c:v>71</c:v>
                </c:pt>
                <c:pt idx="18">
                  <c:v>76</c:v>
                </c:pt>
              </c:numCache>
            </c:numRef>
          </c:val>
        </c:ser>
        <c:dLbls>
          <c:showLegendKey val="0"/>
          <c:showVal val="0"/>
          <c:showCatName val="0"/>
          <c:showSerName val="0"/>
          <c:showPercent val="0"/>
          <c:showBubbleSize val="0"/>
        </c:dLbls>
        <c:gapWidth val="219"/>
        <c:overlap val="-27"/>
        <c:axId val="229665320"/>
        <c:axId val="229701872"/>
      </c:barChart>
      <c:catAx>
        <c:axId val="22966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701872"/>
        <c:crosses val="autoZero"/>
        <c:auto val="1"/>
        <c:lblAlgn val="ctr"/>
        <c:lblOffset val="100"/>
        <c:noMultiLvlLbl val="0"/>
      </c:catAx>
      <c:valAx>
        <c:axId val="229701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665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月別日平均利用者数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各月利用実績!$Z$67</c:f>
              <c:strCache>
                <c:ptCount val="1"/>
                <c:pt idx="0">
                  <c:v>平成24年度</c:v>
                </c:pt>
              </c:strCache>
            </c:strRef>
          </c:tx>
          <c:spPr>
            <a:solidFill>
              <a:schemeClr val="accent1"/>
            </a:solidFill>
            <a:ln>
              <a:noFill/>
            </a:ln>
            <a:effectLst/>
          </c:spPr>
          <c:invertIfNegative val="0"/>
          <c:cat>
            <c:strRef>
              <c:f>各月利用実績!$AA$66:$AL$66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各月利用実績!$AA$67:$AL$67</c:f>
              <c:numCache>
                <c:formatCode>General</c:formatCode>
                <c:ptCount val="12"/>
                <c:pt idx="3">
                  <c:v>53.8</c:v>
                </c:pt>
                <c:pt idx="4">
                  <c:v>64.400000000000006</c:v>
                </c:pt>
                <c:pt idx="5">
                  <c:v>79.7</c:v>
                </c:pt>
                <c:pt idx="6">
                  <c:v>85</c:v>
                </c:pt>
                <c:pt idx="7">
                  <c:v>82.5</c:v>
                </c:pt>
                <c:pt idx="8">
                  <c:v>90.5</c:v>
                </c:pt>
                <c:pt idx="9">
                  <c:v>81.2</c:v>
                </c:pt>
                <c:pt idx="10">
                  <c:v>84.2</c:v>
                </c:pt>
                <c:pt idx="11">
                  <c:v>81.7</c:v>
                </c:pt>
              </c:numCache>
            </c:numRef>
          </c:val>
        </c:ser>
        <c:ser>
          <c:idx val="1"/>
          <c:order val="1"/>
          <c:tx>
            <c:strRef>
              <c:f>各月利用実績!$Z$68</c:f>
              <c:strCache>
                <c:ptCount val="1"/>
                <c:pt idx="0">
                  <c:v>平成25年度</c:v>
                </c:pt>
              </c:strCache>
            </c:strRef>
          </c:tx>
          <c:spPr>
            <a:solidFill>
              <a:schemeClr val="accent2"/>
            </a:solidFill>
            <a:ln>
              <a:noFill/>
            </a:ln>
            <a:effectLst/>
          </c:spPr>
          <c:invertIfNegative val="0"/>
          <c:cat>
            <c:strRef>
              <c:f>各月利用実績!$AA$66:$AL$66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各月利用実績!$AA$68:$AL$68</c:f>
              <c:numCache>
                <c:formatCode>General</c:formatCode>
                <c:ptCount val="12"/>
                <c:pt idx="0">
                  <c:v>82.1</c:v>
                </c:pt>
                <c:pt idx="1">
                  <c:v>84.3</c:v>
                </c:pt>
                <c:pt idx="2">
                  <c:v>88.7</c:v>
                </c:pt>
                <c:pt idx="3">
                  <c:v>90</c:v>
                </c:pt>
                <c:pt idx="4">
                  <c:v>86</c:v>
                </c:pt>
                <c:pt idx="5">
                  <c:v>95.9</c:v>
                </c:pt>
                <c:pt idx="6">
                  <c:v>91.3</c:v>
                </c:pt>
                <c:pt idx="7">
                  <c:v>91.1</c:v>
                </c:pt>
                <c:pt idx="8">
                  <c:v>86.9</c:v>
                </c:pt>
                <c:pt idx="9">
                  <c:v>82.4</c:v>
                </c:pt>
                <c:pt idx="10">
                  <c:v>78.2</c:v>
                </c:pt>
                <c:pt idx="11">
                  <c:v>77.3</c:v>
                </c:pt>
              </c:numCache>
            </c:numRef>
          </c:val>
        </c:ser>
        <c:ser>
          <c:idx val="2"/>
          <c:order val="2"/>
          <c:tx>
            <c:strRef>
              <c:f>各月利用実績!$Z$69</c:f>
              <c:strCache>
                <c:ptCount val="1"/>
                <c:pt idx="0">
                  <c:v>平成26年度</c:v>
                </c:pt>
              </c:strCache>
            </c:strRef>
          </c:tx>
          <c:spPr>
            <a:solidFill>
              <a:schemeClr val="accent3"/>
            </a:solidFill>
            <a:ln>
              <a:noFill/>
            </a:ln>
            <a:effectLst/>
          </c:spPr>
          <c:invertIfNegative val="0"/>
          <c:cat>
            <c:strRef>
              <c:f>各月利用実績!$AA$66:$AL$66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各月利用実績!$AA$69:$AL$69</c:f>
              <c:numCache>
                <c:formatCode>General</c:formatCode>
                <c:ptCount val="12"/>
                <c:pt idx="0">
                  <c:v>71.2</c:v>
                </c:pt>
                <c:pt idx="1">
                  <c:v>69.599999999999994</c:v>
                </c:pt>
                <c:pt idx="2">
                  <c:v>71.099999999999994</c:v>
                </c:pt>
                <c:pt idx="3">
                  <c:v>77.7</c:v>
                </c:pt>
                <c:pt idx="4">
                  <c:v>70</c:v>
                </c:pt>
                <c:pt idx="5">
                  <c:v>77.900000000000006</c:v>
                </c:pt>
                <c:pt idx="6">
                  <c:v>75</c:v>
                </c:pt>
                <c:pt idx="7">
                  <c:v>73.400000000000006</c:v>
                </c:pt>
                <c:pt idx="8">
                  <c:v>76.8</c:v>
                </c:pt>
                <c:pt idx="9">
                  <c:v>69.900000000000006</c:v>
                </c:pt>
                <c:pt idx="10">
                  <c:v>73.400000000000006</c:v>
                </c:pt>
                <c:pt idx="11">
                  <c:v>74.2</c:v>
                </c:pt>
              </c:numCache>
            </c:numRef>
          </c:val>
        </c:ser>
        <c:dLbls>
          <c:showLegendKey val="0"/>
          <c:showVal val="0"/>
          <c:showCatName val="0"/>
          <c:showSerName val="0"/>
          <c:showPercent val="0"/>
          <c:showBubbleSize val="0"/>
        </c:dLbls>
        <c:gapWidth val="219"/>
        <c:overlap val="-27"/>
        <c:axId val="229948576"/>
        <c:axId val="229894752"/>
      </c:barChart>
      <c:catAx>
        <c:axId val="22994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894752"/>
        <c:crosses val="autoZero"/>
        <c:auto val="1"/>
        <c:lblAlgn val="ctr"/>
        <c:lblOffset val="100"/>
        <c:noMultiLvlLbl val="0"/>
      </c:catAx>
      <c:valAx>
        <c:axId val="229894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948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各月利用実績!$AP$101</c:f>
              <c:strCache>
                <c:ptCount val="1"/>
                <c:pt idx="0">
                  <c:v>利用者数の推移（人/日）</c:v>
                </c:pt>
              </c:strCache>
            </c:strRef>
          </c:tx>
          <c:spPr>
            <a:ln w="28575" cap="rnd">
              <a:solidFill>
                <a:schemeClr val="accent1"/>
              </a:solidFill>
              <a:round/>
            </a:ln>
            <a:effectLst/>
          </c:spPr>
          <c:marker>
            <c:symbol val="none"/>
          </c:marker>
          <c:cat>
            <c:strRef>
              <c:f>各月利用実績!$AO$102:$AO$129</c:f>
              <c:strCache>
                <c:ptCount val="28"/>
                <c:pt idx="0">
                  <c:v>H24/7</c:v>
                </c:pt>
                <c:pt idx="1">
                  <c:v>H24/8</c:v>
                </c:pt>
                <c:pt idx="2">
                  <c:v>H24/9</c:v>
                </c:pt>
                <c:pt idx="3">
                  <c:v>H24/10</c:v>
                </c:pt>
                <c:pt idx="4">
                  <c:v>H24/11</c:v>
                </c:pt>
                <c:pt idx="5">
                  <c:v>H24/12</c:v>
                </c:pt>
                <c:pt idx="6">
                  <c:v>H25/1</c:v>
                </c:pt>
                <c:pt idx="7">
                  <c:v>H25/2</c:v>
                </c:pt>
                <c:pt idx="8">
                  <c:v>H25/3</c:v>
                </c:pt>
                <c:pt idx="9">
                  <c:v>H25/4</c:v>
                </c:pt>
                <c:pt idx="10">
                  <c:v>H25/5</c:v>
                </c:pt>
                <c:pt idx="11">
                  <c:v>H25/6</c:v>
                </c:pt>
                <c:pt idx="12">
                  <c:v>H25/7</c:v>
                </c:pt>
                <c:pt idx="13">
                  <c:v>H25/8</c:v>
                </c:pt>
                <c:pt idx="14">
                  <c:v>H25/9</c:v>
                </c:pt>
                <c:pt idx="15">
                  <c:v>H25/10</c:v>
                </c:pt>
                <c:pt idx="16">
                  <c:v>H25/11</c:v>
                </c:pt>
                <c:pt idx="17">
                  <c:v>H25/12</c:v>
                </c:pt>
                <c:pt idx="18">
                  <c:v>H26/1</c:v>
                </c:pt>
                <c:pt idx="19">
                  <c:v>H26/2</c:v>
                </c:pt>
                <c:pt idx="20">
                  <c:v>H26/3</c:v>
                </c:pt>
                <c:pt idx="21">
                  <c:v>H26/4</c:v>
                </c:pt>
                <c:pt idx="22">
                  <c:v>H26/5</c:v>
                </c:pt>
                <c:pt idx="23">
                  <c:v>H26/6</c:v>
                </c:pt>
                <c:pt idx="24">
                  <c:v>H26/7</c:v>
                </c:pt>
                <c:pt idx="25">
                  <c:v>H26/8</c:v>
                </c:pt>
                <c:pt idx="26">
                  <c:v>H26/9</c:v>
                </c:pt>
                <c:pt idx="27">
                  <c:v>H26/10</c:v>
                </c:pt>
              </c:strCache>
            </c:strRef>
          </c:cat>
          <c:val>
            <c:numRef>
              <c:f>各月利用実績!$AP$102:$AP$129</c:f>
              <c:numCache>
                <c:formatCode>General</c:formatCode>
                <c:ptCount val="28"/>
                <c:pt idx="0">
                  <c:v>53.8</c:v>
                </c:pt>
                <c:pt idx="1">
                  <c:v>64.400000000000006</c:v>
                </c:pt>
                <c:pt idx="2">
                  <c:v>79.7</c:v>
                </c:pt>
                <c:pt idx="3">
                  <c:v>85</c:v>
                </c:pt>
                <c:pt idx="4">
                  <c:v>82.5</c:v>
                </c:pt>
                <c:pt idx="5">
                  <c:v>90.5</c:v>
                </c:pt>
                <c:pt idx="6">
                  <c:v>81.2</c:v>
                </c:pt>
                <c:pt idx="7">
                  <c:v>84.2</c:v>
                </c:pt>
                <c:pt idx="8">
                  <c:v>81.7</c:v>
                </c:pt>
                <c:pt idx="9">
                  <c:v>82.1</c:v>
                </c:pt>
                <c:pt idx="10">
                  <c:v>84.3</c:v>
                </c:pt>
                <c:pt idx="11">
                  <c:v>88.7</c:v>
                </c:pt>
                <c:pt idx="12">
                  <c:v>90</c:v>
                </c:pt>
                <c:pt idx="13">
                  <c:v>86</c:v>
                </c:pt>
                <c:pt idx="14">
                  <c:v>95.9</c:v>
                </c:pt>
                <c:pt idx="15">
                  <c:v>91.3</c:v>
                </c:pt>
                <c:pt idx="16">
                  <c:v>91.1</c:v>
                </c:pt>
                <c:pt idx="17">
                  <c:v>86.9</c:v>
                </c:pt>
                <c:pt idx="18">
                  <c:v>82.4</c:v>
                </c:pt>
                <c:pt idx="19">
                  <c:v>78.2</c:v>
                </c:pt>
                <c:pt idx="20">
                  <c:v>77.3</c:v>
                </c:pt>
                <c:pt idx="21">
                  <c:v>71.2</c:v>
                </c:pt>
                <c:pt idx="22">
                  <c:v>69.599999999999994</c:v>
                </c:pt>
                <c:pt idx="23">
                  <c:v>71.099999999999994</c:v>
                </c:pt>
                <c:pt idx="24">
                  <c:v>77.7</c:v>
                </c:pt>
                <c:pt idx="25">
                  <c:v>70</c:v>
                </c:pt>
                <c:pt idx="26">
                  <c:v>77.900000000000006</c:v>
                </c:pt>
                <c:pt idx="27">
                  <c:v>75</c:v>
                </c:pt>
              </c:numCache>
            </c:numRef>
          </c:val>
          <c:smooth val="0"/>
        </c:ser>
        <c:dLbls>
          <c:showLegendKey val="0"/>
          <c:showVal val="0"/>
          <c:showCatName val="0"/>
          <c:showSerName val="0"/>
          <c:showPercent val="0"/>
          <c:showBubbleSize val="0"/>
        </c:dLbls>
        <c:smooth val="0"/>
        <c:axId val="229990648"/>
        <c:axId val="229996328"/>
      </c:lineChart>
      <c:catAx>
        <c:axId val="229990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996328"/>
        <c:crosses val="autoZero"/>
        <c:auto val="1"/>
        <c:lblAlgn val="ctr"/>
        <c:lblOffset val="100"/>
        <c:noMultiLvlLbl val="0"/>
      </c:catAx>
      <c:valAx>
        <c:axId val="229996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990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1</a:t>
            </a:r>
            <a:r>
              <a:rPr lang="ja-JP"/>
              <a:t>日当たり乗車人数（月平均）</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ja-JP"/>
        </a:p>
      </c:txPr>
    </c:title>
    <c:autoTitleDeleted val="0"/>
    <c:plotArea>
      <c:layout>
        <c:manualLayout>
          <c:layoutTarget val="inner"/>
          <c:xMode val="edge"/>
          <c:yMode val="edge"/>
          <c:x val="6.1338073032133122E-2"/>
          <c:y val="8.7610493819648125E-2"/>
          <c:w val="0.9295187676783121"/>
          <c:h val="0.77161200290458287"/>
        </c:manualLayout>
      </c:layout>
      <c:lineChart>
        <c:grouping val="standard"/>
        <c:varyColors val="0"/>
        <c:ser>
          <c:idx val="0"/>
          <c:order val="0"/>
          <c:tx>
            <c:strRef>
              <c:f>'1日当たり乗車人数'!$C$2</c:f>
              <c:strCache>
                <c:ptCount val="1"/>
                <c:pt idx="0">
                  <c:v>1日当たり乗車人数</c:v>
                </c:pt>
              </c:strCache>
            </c:strRef>
          </c:tx>
          <c:spPr>
            <a:ln w="22225" cap="rnd" cmpd="sng" algn="ctr">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35000"/>
                          <a:lumOff val="65000"/>
                        </a:schemeClr>
                      </a:solidFill>
                    </a:ln>
                    <a:effectLst/>
                  </c:spPr>
                </c15:leaderLines>
              </c:ext>
            </c:extLst>
          </c:dLbls>
          <c:cat>
            <c:strRef>
              <c:f>'1日当たり乗車人数'!$B$3:$B$35</c:f>
              <c:strCache>
                <c:ptCount val="33"/>
                <c:pt idx="0">
                  <c:v>平成24年7月</c:v>
                </c:pt>
                <c:pt idx="1">
                  <c:v>平成24年8月</c:v>
                </c:pt>
                <c:pt idx="2">
                  <c:v>平成24年9月</c:v>
                </c:pt>
                <c:pt idx="3">
                  <c:v>平成24年10月</c:v>
                </c:pt>
                <c:pt idx="4">
                  <c:v>平成24年11月</c:v>
                </c:pt>
                <c:pt idx="5">
                  <c:v>平成24年12月</c:v>
                </c:pt>
                <c:pt idx="6">
                  <c:v>平成25年1月</c:v>
                </c:pt>
                <c:pt idx="7">
                  <c:v>平成25年2月</c:v>
                </c:pt>
                <c:pt idx="8">
                  <c:v>平成25年3月</c:v>
                </c:pt>
                <c:pt idx="9">
                  <c:v>平成25年4月</c:v>
                </c:pt>
                <c:pt idx="10">
                  <c:v>平成25年5月</c:v>
                </c:pt>
                <c:pt idx="11">
                  <c:v>平成25年6月</c:v>
                </c:pt>
                <c:pt idx="12">
                  <c:v>平成25年7月</c:v>
                </c:pt>
                <c:pt idx="13">
                  <c:v>平成25年8月</c:v>
                </c:pt>
                <c:pt idx="14">
                  <c:v>平成25年9月</c:v>
                </c:pt>
                <c:pt idx="15">
                  <c:v>平成25年10月</c:v>
                </c:pt>
                <c:pt idx="16">
                  <c:v>平成25年11月</c:v>
                </c:pt>
                <c:pt idx="17">
                  <c:v>平成25年12月</c:v>
                </c:pt>
                <c:pt idx="18">
                  <c:v>平成26年1月</c:v>
                </c:pt>
                <c:pt idx="19">
                  <c:v>平成26年2月</c:v>
                </c:pt>
                <c:pt idx="20">
                  <c:v>平成26年3月</c:v>
                </c:pt>
                <c:pt idx="21">
                  <c:v>平成26年4月</c:v>
                </c:pt>
                <c:pt idx="22">
                  <c:v>平成26年5月</c:v>
                </c:pt>
                <c:pt idx="23">
                  <c:v>平成26年6月</c:v>
                </c:pt>
                <c:pt idx="24">
                  <c:v>平成26年7月</c:v>
                </c:pt>
                <c:pt idx="25">
                  <c:v>平成26年8月</c:v>
                </c:pt>
                <c:pt idx="26">
                  <c:v>平成26年9月</c:v>
                </c:pt>
                <c:pt idx="27">
                  <c:v>平成26年10月</c:v>
                </c:pt>
                <c:pt idx="28">
                  <c:v>平成26年11月</c:v>
                </c:pt>
                <c:pt idx="29">
                  <c:v>平成26年12月</c:v>
                </c:pt>
                <c:pt idx="30">
                  <c:v>平成27年1月</c:v>
                </c:pt>
                <c:pt idx="31">
                  <c:v>平成27年2月</c:v>
                </c:pt>
                <c:pt idx="32">
                  <c:v>平成27年3月</c:v>
                </c:pt>
              </c:strCache>
            </c:strRef>
          </c:cat>
          <c:val>
            <c:numRef>
              <c:f>'1日当たり乗車人数'!$C$3:$C$35</c:f>
              <c:numCache>
                <c:formatCode>General</c:formatCode>
                <c:ptCount val="33"/>
                <c:pt idx="0">
                  <c:v>53.8</c:v>
                </c:pt>
                <c:pt idx="1">
                  <c:v>64.400000000000006</c:v>
                </c:pt>
                <c:pt idx="2">
                  <c:v>79.7</c:v>
                </c:pt>
                <c:pt idx="3" formatCode="0.0_ ">
                  <c:v>85</c:v>
                </c:pt>
                <c:pt idx="4">
                  <c:v>82.5</c:v>
                </c:pt>
                <c:pt idx="5">
                  <c:v>90.5</c:v>
                </c:pt>
                <c:pt idx="6">
                  <c:v>81.2</c:v>
                </c:pt>
                <c:pt idx="7">
                  <c:v>84.2</c:v>
                </c:pt>
                <c:pt idx="8">
                  <c:v>81.7</c:v>
                </c:pt>
                <c:pt idx="9">
                  <c:v>82.1</c:v>
                </c:pt>
                <c:pt idx="10">
                  <c:v>84.3</c:v>
                </c:pt>
                <c:pt idx="11">
                  <c:v>88.7</c:v>
                </c:pt>
                <c:pt idx="12" formatCode="0.0_ ">
                  <c:v>90</c:v>
                </c:pt>
                <c:pt idx="13" formatCode="0.0_ ">
                  <c:v>86</c:v>
                </c:pt>
                <c:pt idx="14">
                  <c:v>95.9</c:v>
                </c:pt>
                <c:pt idx="15">
                  <c:v>91.3</c:v>
                </c:pt>
                <c:pt idx="16">
                  <c:v>91.1</c:v>
                </c:pt>
                <c:pt idx="17">
                  <c:v>86.9</c:v>
                </c:pt>
                <c:pt idx="18">
                  <c:v>82.4</c:v>
                </c:pt>
                <c:pt idx="19">
                  <c:v>78.2</c:v>
                </c:pt>
                <c:pt idx="20">
                  <c:v>77.3</c:v>
                </c:pt>
                <c:pt idx="21">
                  <c:v>71.2</c:v>
                </c:pt>
                <c:pt idx="22">
                  <c:v>69.599999999999994</c:v>
                </c:pt>
                <c:pt idx="23">
                  <c:v>71.099999999999994</c:v>
                </c:pt>
                <c:pt idx="24">
                  <c:v>77.7</c:v>
                </c:pt>
                <c:pt idx="25" formatCode="0.0_ ">
                  <c:v>70</c:v>
                </c:pt>
                <c:pt idx="26">
                  <c:v>77.900000000000006</c:v>
                </c:pt>
                <c:pt idx="27" formatCode="0.0_ ">
                  <c:v>75</c:v>
                </c:pt>
                <c:pt idx="28">
                  <c:v>73.400000000000006</c:v>
                </c:pt>
                <c:pt idx="29">
                  <c:v>76.8</c:v>
                </c:pt>
                <c:pt idx="30">
                  <c:v>69.900000000000006</c:v>
                </c:pt>
                <c:pt idx="31">
                  <c:v>73.400000000000006</c:v>
                </c:pt>
                <c:pt idx="32">
                  <c:v>74.2</c:v>
                </c:pt>
              </c:numCache>
            </c:numRef>
          </c:val>
          <c:smooth val="0"/>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29635056"/>
        <c:axId val="229895136"/>
      </c:lineChart>
      <c:catAx>
        <c:axId val="2296350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229895136"/>
        <c:crosses val="autoZero"/>
        <c:auto val="1"/>
        <c:lblAlgn val="ctr"/>
        <c:lblOffset val="100"/>
        <c:noMultiLvlLbl val="0"/>
      </c:catAx>
      <c:valAx>
        <c:axId val="2298951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ja-JP"/>
          </a:p>
        </c:txPr>
        <c:crossAx val="229635056"/>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年齢別利用者割合の推移</a:t>
            </a:r>
          </a:p>
        </c:rich>
      </c:tx>
      <c:layout>
        <c:manualLayout>
          <c:xMode val="edge"/>
          <c:yMode val="edge"/>
          <c:x val="0.40748770478816687"/>
          <c:y val="2.0423044177640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'男女、年代別'!$T$49</c:f>
              <c:strCache>
                <c:ptCount val="1"/>
                <c:pt idx="0">
                  <c:v>60代</c:v>
                </c:pt>
              </c:strCache>
            </c:strRef>
          </c:tx>
          <c:spPr>
            <a:ln w="28575" cap="rnd">
              <a:solidFill>
                <a:schemeClr val="accent1"/>
              </a:solidFill>
              <a:round/>
            </a:ln>
            <a:effectLst/>
          </c:spPr>
          <c:marker>
            <c:symbol val="none"/>
          </c:marker>
          <c:cat>
            <c:strRef>
              <c:f>'男女、年代別'!$S$50:$S$82</c:f>
              <c:strCache>
                <c:ptCount val="33"/>
                <c:pt idx="0">
                  <c:v>24/7月</c:v>
                </c:pt>
                <c:pt idx="1">
                  <c:v>8月</c:v>
                </c:pt>
                <c:pt idx="2">
                  <c:v>9月</c:v>
                </c:pt>
                <c:pt idx="3">
                  <c:v>10月</c:v>
                </c:pt>
                <c:pt idx="4">
                  <c:v>11月</c:v>
                </c:pt>
                <c:pt idx="5">
                  <c:v>12月</c:v>
                </c:pt>
                <c:pt idx="6">
                  <c:v>25/1月</c:v>
                </c:pt>
                <c:pt idx="7">
                  <c:v>2月</c:v>
                </c:pt>
                <c:pt idx="8">
                  <c:v>3月</c:v>
                </c:pt>
                <c:pt idx="9">
                  <c:v>4月</c:v>
                </c:pt>
                <c:pt idx="10">
                  <c:v>5月</c:v>
                </c:pt>
                <c:pt idx="11">
                  <c:v>6月</c:v>
                </c:pt>
                <c:pt idx="12">
                  <c:v>7月</c:v>
                </c:pt>
                <c:pt idx="13">
                  <c:v>8月</c:v>
                </c:pt>
                <c:pt idx="14">
                  <c:v>9月</c:v>
                </c:pt>
                <c:pt idx="15">
                  <c:v>10月</c:v>
                </c:pt>
                <c:pt idx="16">
                  <c:v>11月</c:v>
                </c:pt>
                <c:pt idx="17">
                  <c:v>12月</c:v>
                </c:pt>
                <c:pt idx="18">
                  <c:v>26/1月</c:v>
                </c:pt>
                <c:pt idx="19">
                  <c:v>2月</c:v>
                </c:pt>
                <c:pt idx="20">
                  <c:v>3月</c:v>
                </c:pt>
                <c:pt idx="21">
                  <c:v>4月</c:v>
                </c:pt>
                <c:pt idx="22">
                  <c:v>5月</c:v>
                </c:pt>
                <c:pt idx="23">
                  <c:v>6月</c:v>
                </c:pt>
                <c:pt idx="24">
                  <c:v>7月</c:v>
                </c:pt>
                <c:pt idx="25">
                  <c:v>8月</c:v>
                </c:pt>
                <c:pt idx="26">
                  <c:v>9月</c:v>
                </c:pt>
                <c:pt idx="27">
                  <c:v>10月</c:v>
                </c:pt>
                <c:pt idx="28">
                  <c:v>11月</c:v>
                </c:pt>
                <c:pt idx="29">
                  <c:v>12月</c:v>
                </c:pt>
                <c:pt idx="30">
                  <c:v>27/1月</c:v>
                </c:pt>
                <c:pt idx="31">
                  <c:v>2月</c:v>
                </c:pt>
                <c:pt idx="32">
                  <c:v>3月</c:v>
                </c:pt>
              </c:strCache>
            </c:strRef>
          </c:cat>
          <c:val>
            <c:numRef>
              <c:f>'男女、年代別'!$T$50:$T$82</c:f>
              <c:numCache>
                <c:formatCode>General</c:formatCode>
                <c:ptCount val="33"/>
                <c:pt idx="0">
                  <c:v>0.14099999999999999</c:v>
                </c:pt>
                <c:pt idx="1">
                  <c:v>0.129</c:v>
                </c:pt>
                <c:pt idx="2">
                  <c:v>0.13700000000000001</c:v>
                </c:pt>
                <c:pt idx="3">
                  <c:v>0.127</c:v>
                </c:pt>
                <c:pt idx="4">
                  <c:v>0.13400000000000001</c:v>
                </c:pt>
                <c:pt idx="5">
                  <c:v>0.14599999999999999</c:v>
                </c:pt>
                <c:pt idx="6">
                  <c:v>0.17199999999999999</c:v>
                </c:pt>
                <c:pt idx="7">
                  <c:v>0.127</c:v>
                </c:pt>
                <c:pt idx="8">
                  <c:v>0.13100000000000001</c:v>
                </c:pt>
                <c:pt idx="9">
                  <c:v>0.15</c:v>
                </c:pt>
                <c:pt idx="10">
                  <c:v>0.14599999999999999</c:v>
                </c:pt>
                <c:pt idx="11">
                  <c:v>9.6000000000000002E-2</c:v>
                </c:pt>
                <c:pt idx="12">
                  <c:v>0.10400000000000001</c:v>
                </c:pt>
                <c:pt idx="13">
                  <c:v>0.122</c:v>
                </c:pt>
                <c:pt idx="14">
                  <c:v>0.14000000000000001</c:v>
                </c:pt>
                <c:pt idx="15">
                  <c:v>0.123</c:v>
                </c:pt>
                <c:pt idx="16">
                  <c:v>0.11799999999999999</c:v>
                </c:pt>
                <c:pt idx="17">
                  <c:v>0.13100000000000001</c:v>
                </c:pt>
                <c:pt idx="18">
                  <c:v>0.126</c:v>
                </c:pt>
                <c:pt idx="19">
                  <c:v>0.122</c:v>
                </c:pt>
                <c:pt idx="20">
                  <c:v>9.7000000000000003E-2</c:v>
                </c:pt>
                <c:pt idx="21">
                  <c:v>8.3000000000000004E-2</c:v>
                </c:pt>
                <c:pt idx="22">
                  <c:v>9.5000000000000001E-2</c:v>
                </c:pt>
                <c:pt idx="23">
                  <c:v>8.2000000000000003E-2</c:v>
                </c:pt>
                <c:pt idx="24">
                  <c:v>9.1999999999999998E-2</c:v>
                </c:pt>
                <c:pt idx="25">
                  <c:v>0.104</c:v>
                </c:pt>
                <c:pt idx="26">
                  <c:v>0.111</c:v>
                </c:pt>
                <c:pt idx="27">
                  <c:v>0.115</c:v>
                </c:pt>
                <c:pt idx="28">
                  <c:v>8.2000000000000003E-2</c:v>
                </c:pt>
                <c:pt idx="29">
                  <c:v>0.10199999999999999</c:v>
                </c:pt>
                <c:pt idx="30">
                  <c:v>0.104</c:v>
                </c:pt>
                <c:pt idx="31">
                  <c:v>0.121</c:v>
                </c:pt>
                <c:pt idx="32">
                  <c:v>0.112</c:v>
                </c:pt>
              </c:numCache>
            </c:numRef>
          </c:val>
          <c:smooth val="0"/>
        </c:ser>
        <c:ser>
          <c:idx val="1"/>
          <c:order val="1"/>
          <c:tx>
            <c:strRef>
              <c:f>'男女、年代別'!$U$49</c:f>
              <c:strCache>
                <c:ptCount val="1"/>
                <c:pt idx="0">
                  <c:v>70代</c:v>
                </c:pt>
              </c:strCache>
            </c:strRef>
          </c:tx>
          <c:spPr>
            <a:ln w="28575" cap="rnd">
              <a:solidFill>
                <a:schemeClr val="accent2"/>
              </a:solidFill>
              <a:round/>
            </a:ln>
            <a:effectLst/>
          </c:spPr>
          <c:marker>
            <c:symbol val="none"/>
          </c:marker>
          <c:cat>
            <c:strRef>
              <c:f>'男女、年代別'!$S$50:$S$82</c:f>
              <c:strCache>
                <c:ptCount val="33"/>
                <c:pt idx="0">
                  <c:v>24/7月</c:v>
                </c:pt>
                <c:pt idx="1">
                  <c:v>8月</c:v>
                </c:pt>
                <c:pt idx="2">
                  <c:v>9月</c:v>
                </c:pt>
                <c:pt idx="3">
                  <c:v>10月</c:v>
                </c:pt>
                <c:pt idx="4">
                  <c:v>11月</c:v>
                </c:pt>
                <c:pt idx="5">
                  <c:v>12月</c:v>
                </c:pt>
                <c:pt idx="6">
                  <c:v>25/1月</c:v>
                </c:pt>
                <c:pt idx="7">
                  <c:v>2月</c:v>
                </c:pt>
                <c:pt idx="8">
                  <c:v>3月</c:v>
                </c:pt>
                <c:pt idx="9">
                  <c:v>4月</c:v>
                </c:pt>
                <c:pt idx="10">
                  <c:v>5月</c:v>
                </c:pt>
                <c:pt idx="11">
                  <c:v>6月</c:v>
                </c:pt>
                <c:pt idx="12">
                  <c:v>7月</c:v>
                </c:pt>
                <c:pt idx="13">
                  <c:v>8月</c:v>
                </c:pt>
                <c:pt idx="14">
                  <c:v>9月</c:v>
                </c:pt>
                <c:pt idx="15">
                  <c:v>10月</c:v>
                </c:pt>
                <c:pt idx="16">
                  <c:v>11月</c:v>
                </c:pt>
                <c:pt idx="17">
                  <c:v>12月</c:v>
                </c:pt>
                <c:pt idx="18">
                  <c:v>26/1月</c:v>
                </c:pt>
                <c:pt idx="19">
                  <c:v>2月</c:v>
                </c:pt>
                <c:pt idx="20">
                  <c:v>3月</c:v>
                </c:pt>
                <c:pt idx="21">
                  <c:v>4月</c:v>
                </c:pt>
                <c:pt idx="22">
                  <c:v>5月</c:v>
                </c:pt>
                <c:pt idx="23">
                  <c:v>6月</c:v>
                </c:pt>
                <c:pt idx="24">
                  <c:v>7月</c:v>
                </c:pt>
                <c:pt idx="25">
                  <c:v>8月</c:v>
                </c:pt>
                <c:pt idx="26">
                  <c:v>9月</c:v>
                </c:pt>
                <c:pt idx="27">
                  <c:v>10月</c:v>
                </c:pt>
                <c:pt idx="28">
                  <c:v>11月</c:v>
                </c:pt>
                <c:pt idx="29">
                  <c:v>12月</c:v>
                </c:pt>
                <c:pt idx="30">
                  <c:v>27/1月</c:v>
                </c:pt>
                <c:pt idx="31">
                  <c:v>2月</c:v>
                </c:pt>
                <c:pt idx="32">
                  <c:v>3月</c:v>
                </c:pt>
              </c:strCache>
            </c:strRef>
          </c:cat>
          <c:val>
            <c:numRef>
              <c:f>'男女、年代別'!$U$50:$U$82</c:f>
              <c:numCache>
                <c:formatCode>General</c:formatCode>
                <c:ptCount val="33"/>
                <c:pt idx="0">
                  <c:v>0.35899999999999999</c:v>
                </c:pt>
                <c:pt idx="1">
                  <c:v>0.35099999999999998</c:v>
                </c:pt>
                <c:pt idx="2">
                  <c:v>0.40600000000000003</c:v>
                </c:pt>
                <c:pt idx="3">
                  <c:v>0.35299999999999998</c:v>
                </c:pt>
                <c:pt idx="4">
                  <c:v>0.38800000000000001</c:v>
                </c:pt>
                <c:pt idx="5">
                  <c:v>0.36699999999999999</c:v>
                </c:pt>
                <c:pt idx="6">
                  <c:v>0.36399999999999999</c:v>
                </c:pt>
                <c:pt idx="7">
                  <c:v>0.377</c:v>
                </c:pt>
                <c:pt idx="8">
                  <c:v>0.38600000000000001</c:v>
                </c:pt>
                <c:pt idx="9">
                  <c:v>0.35599999999999998</c:v>
                </c:pt>
                <c:pt idx="10">
                  <c:v>0.35199999999999998</c:v>
                </c:pt>
                <c:pt idx="11">
                  <c:v>0.35099999999999998</c:v>
                </c:pt>
                <c:pt idx="12">
                  <c:v>0.33700000000000002</c:v>
                </c:pt>
                <c:pt idx="13">
                  <c:v>0.35699999999999998</c:v>
                </c:pt>
                <c:pt idx="14">
                  <c:v>0.32500000000000001</c:v>
                </c:pt>
                <c:pt idx="15">
                  <c:v>0.34399999999999997</c:v>
                </c:pt>
                <c:pt idx="16">
                  <c:v>0.34499999999999997</c:v>
                </c:pt>
                <c:pt idx="17">
                  <c:v>0.33300000000000002</c:v>
                </c:pt>
                <c:pt idx="18">
                  <c:v>0.314</c:v>
                </c:pt>
                <c:pt idx="19">
                  <c:v>0.33400000000000002</c:v>
                </c:pt>
                <c:pt idx="20">
                  <c:v>0.33700000000000002</c:v>
                </c:pt>
                <c:pt idx="21">
                  <c:v>0.34399999999999997</c:v>
                </c:pt>
                <c:pt idx="22">
                  <c:v>0.32700000000000001</c:v>
                </c:pt>
                <c:pt idx="23">
                  <c:v>0.32900000000000001</c:v>
                </c:pt>
                <c:pt idx="24">
                  <c:v>0.32800000000000001</c:v>
                </c:pt>
                <c:pt idx="25">
                  <c:v>0.33400000000000002</c:v>
                </c:pt>
                <c:pt idx="26">
                  <c:v>0.30199999999999999</c:v>
                </c:pt>
                <c:pt idx="27">
                  <c:v>0.30199999999999999</c:v>
                </c:pt>
                <c:pt idx="28">
                  <c:v>0.3</c:v>
                </c:pt>
                <c:pt idx="29">
                  <c:v>0.29099999999999998</c:v>
                </c:pt>
                <c:pt idx="30">
                  <c:v>0.29499999999999998</c:v>
                </c:pt>
                <c:pt idx="31">
                  <c:v>0.29899999999999999</c:v>
                </c:pt>
                <c:pt idx="32">
                  <c:v>0.308</c:v>
                </c:pt>
              </c:numCache>
            </c:numRef>
          </c:val>
          <c:smooth val="0"/>
        </c:ser>
        <c:ser>
          <c:idx val="2"/>
          <c:order val="2"/>
          <c:tx>
            <c:strRef>
              <c:f>'男女、年代別'!$V$49</c:f>
              <c:strCache>
                <c:ptCount val="1"/>
                <c:pt idx="0">
                  <c:v>80代</c:v>
                </c:pt>
              </c:strCache>
            </c:strRef>
          </c:tx>
          <c:spPr>
            <a:ln w="28575" cap="rnd">
              <a:solidFill>
                <a:schemeClr val="accent3"/>
              </a:solidFill>
              <a:round/>
            </a:ln>
            <a:effectLst/>
          </c:spPr>
          <c:marker>
            <c:symbol val="none"/>
          </c:marker>
          <c:cat>
            <c:strRef>
              <c:f>'男女、年代別'!$S$50:$S$82</c:f>
              <c:strCache>
                <c:ptCount val="33"/>
                <c:pt idx="0">
                  <c:v>24/7月</c:v>
                </c:pt>
                <c:pt idx="1">
                  <c:v>8月</c:v>
                </c:pt>
                <c:pt idx="2">
                  <c:v>9月</c:v>
                </c:pt>
                <c:pt idx="3">
                  <c:v>10月</c:v>
                </c:pt>
                <c:pt idx="4">
                  <c:v>11月</c:v>
                </c:pt>
                <c:pt idx="5">
                  <c:v>12月</c:v>
                </c:pt>
                <c:pt idx="6">
                  <c:v>25/1月</c:v>
                </c:pt>
                <c:pt idx="7">
                  <c:v>2月</c:v>
                </c:pt>
                <c:pt idx="8">
                  <c:v>3月</c:v>
                </c:pt>
                <c:pt idx="9">
                  <c:v>4月</c:v>
                </c:pt>
                <c:pt idx="10">
                  <c:v>5月</c:v>
                </c:pt>
                <c:pt idx="11">
                  <c:v>6月</c:v>
                </c:pt>
                <c:pt idx="12">
                  <c:v>7月</c:v>
                </c:pt>
                <c:pt idx="13">
                  <c:v>8月</c:v>
                </c:pt>
                <c:pt idx="14">
                  <c:v>9月</c:v>
                </c:pt>
                <c:pt idx="15">
                  <c:v>10月</c:v>
                </c:pt>
                <c:pt idx="16">
                  <c:v>11月</c:v>
                </c:pt>
                <c:pt idx="17">
                  <c:v>12月</c:v>
                </c:pt>
                <c:pt idx="18">
                  <c:v>26/1月</c:v>
                </c:pt>
                <c:pt idx="19">
                  <c:v>2月</c:v>
                </c:pt>
                <c:pt idx="20">
                  <c:v>3月</c:v>
                </c:pt>
                <c:pt idx="21">
                  <c:v>4月</c:v>
                </c:pt>
                <c:pt idx="22">
                  <c:v>5月</c:v>
                </c:pt>
                <c:pt idx="23">
                  <c:v>6月</c:v>
                </c:pt>
                <c:pt idx="24">
                  <c:v>7月</c:v>
                </c:pt>
                <c:pt idx="25">
                  <c:v>8月</c:v>
                </c:pt>
                <c:pt idx="26">
                  <c:v>9月</c:v>
                </c:pt>
                <c:pt idx="27">
                  <c:v>10月</c:v>
                </c:pt>
                <c:pt idx="28">
                  <c:v>11月</c:v>
                </c:pt>
                <c:pt idx="29">
                  <c:v>12月</c:v>
                </c:pt>
                <c:pt idx="30">
                  <c:v>27/1月</c:v>
                </c:pt>
                <c:pt idx="31">
                  <c:v>2月</c:v>
                </c:pt>
                <c:pt idx="32">
                  <c:v>3月</c:v>
                </c:pt>
              </c:strCache>
            </c:strRef>
          </c:cat>
          <c:val>
            <c:numRef>
              <c:f>'男女、年代別'!$V$50:$V$82</c:f>
              <c:numCache>
                <c:formatCode>General</c:formatCode>
                <c:ptCount val="33"/>
                <c:pt idx="0">
                  <c:v>0.34300000000000003</c:v>
                </c:pt>
                <c:pt idx="1">
                  <c:v>0.33500000000000002</c:v>
                </c:pt>
                <c:pt idx="2">
                  <c:v>0.317</c:v>
                </c:pt>
                <c:pt idx="3">
                  <c:v>0.374</c:v>
                </c:pt>
                <c:pt idx="4">
                  <c:v>0.35</c:v>
                </c:pt>
                <c:pt idx="5">
                  <c:v>0.36699999999999999</c:v>
                </c:pt>
                <c:pt idx="6">
                  <c:v>0.30199999999999999</c:v>
                </c:pt>
                <c:pt idx="7">
                  <c:v>0.33</c:v>
                </c:pt>
                <c:pt idx="8">
                  <c:v>0.36199999999999999</c:v>
                </c:pt>
                <c:pt idx="9">
                  <c:v>0.34599999999999997</c:v>
                </c:pt>
                <c:pt idx="10">
                  <c:v>0.36599999999999999</c:v>
                </c:pt>
                <c:pt idx="11">
                  <c:v>0.39600000000000002</c:v>
                </c:pt>
                <c:pt idx="12">
                  <c:v>0.38</c:v>
                </c:pt>
                <c:pt idx="13">
                  <c:v>0.37</c:v>
                </c:pt>
                <c:pt idx="14">
                  <c:v>0.378</c:v>
                </c:pt>
                <c:pt idx="15">
                  <c:v>0.38200000000000001</c:v>
                </c:pt>
                <c:pt idx="16">
                  <c:v>0.40400000000000003</c:v>
                </c:pt>
                <c:pt idx="17">
                  <c:v>0.38500000000000001</c:v>
                </c:pt>
                <c:pt idx="18">
                  <c:v>0.4</c:v>
                </c:pt>
                <c:pt idx="19">
                  <c:v>0.374</c:v>
                </c:pt>
                <c:pt idx="20">
                  <c:v>0.41</c:v>
                </c:pt>
                <c:pt idx="21">
                  <c:v>0.435</c:v>
                </c:pt>
                <c:pt idx="22">
                  <c:v>0.432</c:v>
                </c:pt>
                <c:pt idx="23">
                  <c:v>0.44400000000000001</c:v>
                </c:pt>
                <c:pt idx="24">
                  <c:v>0.439</c:v>
                </c:pt>
                <c:pt idx="25">
                  <c:v>0.44</c:v>
                </c:pt>
                <c:pt idx="26">
                  <c:v>0.46100000000000002</c:v>
                </c:pt>
                <c:pt idx="27">
                  <c:v>0.434</c:v>
                </c:pt>
                <c:pt idx="28">
                  <c:v>0.47899999999999998</c:v>
                </c:pt>
                <c:pt idx="29">
                  <c:v>0.45900000000000002</c:v>
                </c:pt>
                <c:pt idx="30">
                  <c:v>0.433</c:v>
                </c:pt>
                <c:pt idx="31">
                  <c:v>0.39900000000000002</c:v>
                </c:pt>
                <c:pt idx="32">
                  <c:v>0.40500000000000003</c:v>
                </c:pt>
              </c:numCache>
            </c:numRef>
          </c:val>
          <c:smooth val="0"/>
        </c:ser>
        <c:ser>
          <c:idx val="3"/>
          <c:order val="3"/>
          <c:tx>
            <c:strRef>
              <c:f>'男女、年代別'!$W$49</c:f>
              <c:strCache>
                <c:ptCount val="1"/>
                <c:pt idx="0">
                  <c:v>90代～</c:v>
                </c:pt>
              </c:strCache>
            </c:strRef>
          </c:tx>
          <c:spPr>
            <a:ln w="28575" cap="rnd">
              <a:solidFill>
                <a:schemeClr val="accent4"/>
              </a:solidFill>
              <a:round/>
            </a:ln>
            <a:effectLst/>
          </c:spPr>
          <c:marker>
            <c:symbol val="none"/>
          </c:marker>
          <c:cat>
            <c:strRef>
              <c:f>'男女、年代別'!$S$50:$S$82</c:f>
              <c:strCache>
                <c:ptCount val="33"/>
                <c:pt idx="0">
                  <c:v>24/7月</c:v>
                </c:pt>
                <c:pt idx="1">
                  <c:v>8月</c:v>
                </c:pt>
                <c:pt idx="2">
                  <c:v>9月</c:v>
                </c:pt>
                <c:pt idx="3">
                  <c:v>10月</c:v>
                </c:pt>
                <c:pt idx="4">
                  <c:v>11月</c:v>
                </c:pt>
                <c:pt idx="5">
                  <c:v>12月</c:v>
                </c:pt>
                <c:pt idx="6">
                  <c:v>25/1月</c:v>
                </c:pt>
                <c:pt idx="7">
                  <c:v>2月</c:v>
                </c:pt>
                <c:pt idx="8">
                  <c:v>3月</c:v>
                </c:pt>
                <c:pt idx="9">
                  <c:v>4月</c:v>
                </c:pt>
                <c:pt idx="10">
                  <c:v>5月</c:v>
                </c:pt>
                <c:pt idx="11">
                  <c:v>6月</c:v>
                </c:pt>
                <c:pt idx="12">
                  <c:v>7月</c:v>
                </c:pt>
                <c:pt idx="13">
                  <c:v>8月</c:v>
                </c:pt>
                <c:pt idx="14">
                  <c:v>9月</c:v>
                </c:pt>
                <c:pt idx="15">
                  <c:v>10月</c:v>
                </c:pt>
                <c:pt idx="16">
                  <c:v>11月</c:v>
                </c:pt>
                <c:pt idx="17">
                  <c:v>12月</c:v>
                </c:pt>
                <c:pt idx="18">
                  <c:v>26/1月</c:v>
                </c:pt>
                <c:pt idx="19">
                  <c:v>2月</c:v>
                </c:pt>
                <c:pt idx="20">
                  <c:v>3月</c:v>
                </c:pt>
                <c:pt idx="21">
                  <c:v>4月</c:v>
                </c:pt>
                <c:pt idx="22">
                  <c:v>5月</c:v>
                </c:pt>
                <c:pt idx="23">
                  <c:v>6月</c:v>
                </c:pt>
                <c:pt idx="24">
                  <c:v>7月</c:v>
                </c:pt>
                <c:pt idx="25">
                  <c:v>8月</c:v>
                </c:pt>
                <c:pt idx="26">
                  <c:v>9月</c:v>
                </c:pt>
                <c:pt idx="27">
                  <c:v>10月</c:v>
                </c:pt>
                <c:pt idx="28">
                  <c:v>11月</c:v>
                </c:pt>
                <c:pt idx="29">
                  <c:v>12月</c:v>
                </c:pt>
                <c:pt idx="30">
                  <c:v>27/1月</c:v>
                </c:pt>
                <c:pt idx="31">
                  <c:v>2月</c:v>
                </c:pt>
                <c:pt idx="32">
                  <c:v>3月</c:v>
                </c:pt>
              </c:strCache>
            </c:strRef>
          </c:cat>
          <c:val>
            <c:numRef>
              <c:f>'男女、年代別'!$W$50:$W$82</c:f>
              <c:numCache>
                <c:formatCode>General</c:formatCode>
                <c:ptCount val="33"/>
                <c:pt idx="0">
                  <c:v>1.0999999999999999E-2</c:v>
                </c:pt>
                <c:pt idx="1">
                  <c:v>1.6E-2</c:v>
                </c:pt>
                <c:pt idx="2">
                  <c:v>1.2E-2</c:v>
                </c:pt>
                <c:pt idx="3">
                  <c:v>1.2999999999999999E-2</c:v>
                </c:pt>
                <c:pt idx="4">
                  <c:v>0.01</c:v>
                </c:pt>
                <c:pt idx="5">
                  <c:v>1.2E-2</c:v>
                </c:pt>
                <c:pt idx="6">
                  <c:v>1.0999999999999999E-2</c:v>
                </c:pt>
                <c:pt idx="7">
                  <c:v>1.2999999999999999E-2</c:v>
                </c:pt>
                <c:pt idx="8">
                  <c:v>1.0999999999999999E-2</c:v>
                </c:pt>
                <c:pt idx="9">
                  <c:v>1.7000000000000001E-2</c:v>
                </c:pt>
                <c:pt idx="10">
                  <c:v>1.4E-2</c:v>
                </c:pt>
                <c:pt idx="11">
                  <c:v>2.5999999999999999E-2</c:v>
                </c:pt>
                <c:pt idx="12">
                  <c:v>1.7000000000000001E-2</c:v>
                </c:pt>
                <c:pt idx="13">
                  <c:v>1.6E-2</c:v>
                </c:pt>
                <c:pt idx="14">
                  <c:v>1.7000000000000001E-2</c:v>
                </c:pt>
                <c:pt idx="15">
                  <c:v>2.1000000000000001E-2</c:v>
                </c:pt>
                <c:pt idx="16">
                  <c:v>1.2E-2</c:v>
                </c:pt>
                <c:pt idx="17">
                  <c:v>1.9E-2</c:v>
                </c:pt>
                <c:pt idx="18">
                  <c:v>1.6E-2</c:v>
                </c:pt>
                <c:pt idx="19">
                  <c:v>1.2999999999999999E-2</c:v>
                </c:pt>
                <c:pt idx="20">
                  <c:v>1.6E-2</c:v>
                </c:pt>
                <c:pt idx="21">
                  <c:v>1.4E-2</c:v>
                </c:pt>
                <c:pt idx="22">
                  <c:v>1.4999999999999999E-2</c:v>
                </c:pt>
                <c:pt idx="23">
                  <c:v>2.1000000000000001E-2</c:v>
                </c:pt>
                <c:pt idx="24">
                  <c:v>1.6E-2</c:v>
                </c:pt>
                <c:pt idx="25">
                  <c:v>1.7000000000000001E-2</c:v>
                </c:pt>
                <c:pt idx="26">
                  <c:v>8.0000000000000002E-3</c:v>
                </c:pt>
                <c:pt idx="27">
                  <c:v>1.7000000000000001E-2</c:v>
                </c:pt>
                <c:pt idx="28">
                  <c:v>1.6E-2</c:v>
                </c:pt>
                <c:pt idx="29">
                  <c:v>1.2E-2</c:v>
                </c:pt>
                <c:pt idx="30">
                  <c:v>1.7000000000000001E-2</c:v>
                </c:pt>
                <c:pt idx="31">
                  <c:v>1.4E-2</c:v>
                </c:pt>
                <c:pt idx="32">
                  <c:v>1.4999999999999999E-2</c:v>
                </c:pt>
              </c:numCache>
            </c:numRef>
          </c:val>
          <c:smooth val="0"/>
        </c:ser>
        <c:dLbls>
          <c:showLegendKey val="0"/>
          <c:showVal val="0"/>
          <c:showCatName val="0"/>
          <c:showSerName val="0"/>
          <c:showPercent val="0"/>
          <c:showBubbleSize val="0"/>
        </c:dLbls>
        <c:smooth val="0"/>
        <c:axId val="228522072"/>
        <c:axId val="229601152"/>
      </c:lineChart>
      <c:catAx>
        <c:axId val="22852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9601152"/>
        <c:crosses val="autoZero"/>
        <c:auto val="1"/>
        <c:lblAlgn val="ctr"/>
        <c:lblOffset val="100"/>
        <c:noMultiLvlLbl val="0"/>
      </c:catAx>
      <c:valAx>
        <c:axId val="229601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年代別割合</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8522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304800</xdr:rowOff>
    </xdr:from>
    <xdr:to>
      <xdr:col>9</xdr:col>
      <xdr:colOff>552450</xdr:colOff>
      <xdr:row>6</xdr:row>
      <xdr:rowOff>304800</xdr:rowOff>
    </xdr:to>
    <xdr:cxnSp macro="">
      <xdr:nvCxnSpPr>
        <xdr:cNvPr id="21" name="直線矢印コネクタ 20"/>
        <xdr:cNvCxnSpPr/>
      </xdr:nvCxnSpPr>
      <xdr:spPr>
        <a:xfrm>
          <a:off x="990600" y="1895475"/>
          <a:ext cx="35242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6</xdr:row>
      <xdr:rowOff>304800</xdr:rowOff>
    </xdr:from>
    <xdr:to>
      <xdr:col>13</xdr:col>
      <xdr:colOff>485775</xdr:colOff>
      <xdr:row>6</xdr:row>
      <xdr:rowOff>304800</xdr:rowOff>
    </xdr:to>
    <xdr:cxnSp macro="">
      <xdr:nvCxnSpPr>
        <xdr:cNvPr id="23" name="直線矢印コネクタ 22"/>
        <xdr:cNvCxnSpPr/>
      </xdr:nvCxnSpPr>
      <xdr:spPr>
        <a:xfrm>
          <a:off x="4552950" y="2276475"/>
          <a:ext cx="220980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6</xdr:row>
      <xdr:rowOff>304800</xdr:rowOff>
    </xdr:from>
    <xdr:to>
      <xdr:col>20</xdr:col>
      <xdr:colOff>19050</xdr:colOff>
      <xdr:row>6</xdr:row>
      <xdr:rowOff>304800</xdr:rowOff>
    </xdr:to>
    <xdr:cxnSp macro="">
      <xdr:nvCxnSpPr>
        <xdr:cNvPr id="31" name="直線矢印コネクタ 30"/>
        <xdr:cNvCxnSpPr/>
      </xdr:nvCxnSpPr>
      <xdr:spPr>
        <a:xfrm>
          <a:off x="6791325" y="2276475"/>
          <a:ext cx="3000375"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68</xdr:row>
      <xdr:rowOff>133350</xdr:rowOff>
    </xdr:from>
    <xdr:to>
      <xdr:col>21</xdr:col>
      <xdr:colOff>304800</xdr:colOff>
      <xdr:row>98</xdr:row>
      <xdr:rowOff>581025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19050</xdr:colOff>
      <xdr:row>70</xdr:row>
      <xdr:rowOff>9525</xdr:rowOff>
    </xdr:from>
    <xdr:to>
      <xdr:col>38</xdr:col>
      <xdr:colOff>47625</xdr:colOff>
      <xdr:row>96</xdr:row>
      <xdr:rowOff>1019175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257175</xdr:colOff>
      <xdr:row>97</xdr:row>
      <xdr:rowOff>47624</xdr:rowOff>
    </xdr:from>
    <xdr:to>
      <xdr:col>65</xdr:col>
      <xdr:colOff>428625</xdr:colOff>
      <xdr:row>130</xdr:row>
      <xdr:rowOff>133349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371475</xdr:colOff>
      <xdr:row>1</xdr:row>
      <xdr:rowOff>9524</xdr:rowOff>
    </xdr:from>
    <xdr:to>
      <xdr:col>18</xdr:col>
      <xdr:colOff>342900</xdr:colOff>
      <xdr:row>36</xdr:row>
      <xdr:rowOff>171449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352425</xdr:colOff>
      <xdr:row>12</xdr:row>
      <xdr:rowOff>85725</xdr:rowOff>
    </xdr:from>
    <xdr:to>
      <xdr:col>8</xdr:col>
      <xdr:colOff>457200</xdr:colOff>
      <xdr:row>18</xdr:row>
      <xdr:rowOff>304800</xdr:rowOff>
    </xdr:to>
    <xdr:sp macro="" textlink="">
      <xdr:nvSpPr>
        <xdr:cNvPr id="3" name="右矢印 2"/>
        <xdr:cNvSpPr/>
      </xdr:nvSpPr>
      <xdr:spPr>
        <a:xfrm>
          <a:off x="4248150" y="3686175"/>
          <a:ext cx="1228725" cy="221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723900</xdr:colOff>
      <xdr:row>3</xdr:row>
      <xdr:rowOff>190499</xdr:rowOff>
    </xdr:from>
    <xdr:to>
      <xdr:col>14</xdr:col>
      <xdr:colOff>209550</xdr:colOff>
      <xdr:row>12</xdr:row>
      <xdr:rowOff>219074</xdr:rowOff>
    </xdr:to>
    <xdr:sp macro="" textlink="">
      <xdr:nvSpPr>
        <xdr:cNvPr id="5" name="角丸四角形 4"/>
        <xdr:cNvSpPr/>
      </xdr:nvSpPr>
      <xdr:spPr>
        <a:xfrm>
          <a:off x="8010525" y="1447799"/>
          <a:ext cx="1095375" cy="2981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46</xdr:row>
      <xdr:rowOff>9523</xdr:rowOff>
    </xdr:from>
    <xdr:to>
      <xdr:col>16</xdr:col>
      <xdr:colOff>666750</xdr:colOff>
      <xdr:row>72</xdr:row>
      <xdr:rowOff>161924</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9"/>
  <sheetViews>
    <sheetView topLeftCell="Q25" workbookViewId="0">
      <selection activeCell="W55" sqref="W55"/>
    </sheetView>
  </sheetViews>
  <sheetFormatPr defaultRowHeight="12" x14ac:dyDescent="0.15"/>
  <cols>
    <col min="1" max="1" width="5.5" style="3" customWidth="1"/>
    <col min="2" max="2" width="12.875" style="3" customWidth="1"/>
    <col min="3" max="9" width="6.5" style="3" customWidth="1"/>
    <col min="10" max="10" width="7.5" style="3" bestFit="1" customWidth="1"/>
    <col min="11" max="11" width="7.25" style="3" customWidth="1"/>
    <col min="12" max="12" width="6.625" style="3" customWidth="1"/>
    <col min="13" max="18" width="6.5" style="3" customWidth="1"/>
    <col min="19" max="19" width="6.875" style="3" customWidth="1"/>
    <col min="20" max="20" width="6.5" style="3" customWidth="1"/>
    <col min="21" max="22" width="7.875" style="3" customWidth="1"/>
    <col min="23" max="23" width="7.625" style="3" customWidth="1"/>
    <col min="24" max="24" width="7.5" style="3" customWidth="1"/>
    <col min="25" max="25" width="1.75" style="3" customWidth="1"/>
    <col min="26" max="26" width="9.75" style="3" customWidth="1"/>
    <col min="27" max="27" width="6.75" style="3" customWidth="1"/>
    <col min="28" max="28" width="5.375" style="3" customWidth="1"/>
    <col min="29" max="29" width="8.5" style="3" customWidth="1"/>
    <col min="30" max="30" width="7.5" style="3" customWidth="1"/>
    <col min="31" max="44" width="9" style="3"/>
    <col min="45" max="54" width="0" style="3" hidden="1" customWidth="1"/>
    <col min="55" max="57" width="9" style="3" hidden="1" customWidth="1"/>
    <col min="58" max="59" width="0" style="3" hidden="1" customWidth="1"/>
    <col min="60" max="16384" width="9" style="3"/>
  </cols>
  <sheetData>
    <row r="1" spans="1:29" ht="18" customHeight="1" x14ac:dyDescent="0.15">
      <c r="B1" s="17" t="s">
        <v>217</v>
      </c>
    </row>
    <row r="3" spans="1:29" ht="18.75" customHeight="1" thickBot="1" x14ac:dyDescent="0.2">
      <c r="B3" s="21" t="s">
        <v>218</v>
      </c>
    </row>
    <row r="4" spans="1:29" ht="18.75" customHeight="1" thickBot="1" x14ac:dyDescent="0.2">
      <c r="B4" s="278"/>
      <c r="C4" s="278"/>
      <c r="D4" s="279" t="s">
        <v>13</v>
      </c>
      <c r="E4" s="280"/>
      <c r="F4" s="272">
        <v>3228</v>
      </c>
      <c r="G4" s="273"/>
      <c r="H4" s="8" t="s">
        <v>102</v>
      </c>
      <c r="I4" s="33"/>
      <c r="J4" s="268" t="s">
        <v>52</v>
      </c>
      <c r="K4" s="269"/>
      <c r="L4" s="274">
        <v>1638</v>
      </c>
      <c r="M4" s="275"/>
      <c r="N4" s="3" t="s">
        <v>103</v>
      </c>
      <c r="O4" s="8"/>
      <c r="P4" s="8"/>
      <c r="Q4" s="33"/>
      <c r="R4" s="6"/>
      <c r="S4" s="8"/>
      <c r="T4" s="8"/>
      <c r="U4" s="33"/>
      <c r="V4" s="33"/>
      <c r="W4" s="6"/>
      <c r="X4" s="8"/>
      <c r="Y4" s="8"/>
      <c r="Z4" s="8"/>
      <c r="AA4" s="33"/>
    </row>
    <row r="5" spans="1:29" x14ac:dyDescent="0.15">
      <c r="G5" s="75"/>
    </row>
    <row r="6" spans="1:29" ht="14.25" x14ac:dyDescent="0.15">
      <c r="B6" s="21" t="s">
        <v>20</v>
      </c>
    </row>
    <row r="7" spans="1:29" ht="36" customHeight="1" thickBot="1" x14ac:dyDescent="0.2">
      <c r="B7" s="62" t="s">
        <v>106</v>
      </c>
      <c r="C7" s="90" t="s">
        <v>165</v>
      </c>
      <c r="F7" s="13" t="s">
        <v>43</v>
      </c>
      <c r="L7" s="13" t="s">
        <v>44</v>
      </c>
      <c r="Q7" s="12" t="s">
        <v>45</v>
      </c>
      <c r="V7" s="6"/>
    </row>
    <row r="8" spans="1:29" ht="13.5" customHeight="1" x14ac:dyDescent="0.15">
      <c r="A8" s="6"/>
      <c r="B8" s="143" t="s">
        <v>200</v>
      </c>
      <c r="C8" s="276">
        <v>0.33333333333333331</v>
      </c>
      <c r="D8" s="276">
        <v>0.35416666666666669</v>
      </c>
      <c r="E8" s="276">
        <v>0.375</v>
      </c>
      <c r="F8" s="276">
        <v>0.39583333333333298</v>
      </c>
      <c r="G8" s="276">
        <v>0.41666666666666702</v>
      </c>
      <c r="H8" s="276">
        <v>0.4375</v>
      </c>
      <c r="I8" s="276">
        <v>0.45833333333333298</v>
      </c>
      <c r="J8" s="276">
        <v>0.47916666666666702</v>
      </c>
      <c r="K8" s="270">
        <v>0.5</v>
      </c>
      <c r="L8" s="270">
        <v>0.52083333333333304</v>
      </c>
      <c r="M8" s="270">
        <v>0.54166666666666696</v>
      </c>
      <c r="N8" s="270">
        <v>0.5625</v>
      </c>
      <c r="O8" s="261">
        <v>0.58333333333333304</v>
      </c>
      <c r="P8" s="261">
        <v>0.60416666666666696</v>
      </c>
      <c r="Q8" s="261">
        <v>0.625</v>
      </c>
      <c r="R8" s="261">
        <v>0.64583333333333404</v>
      </c>
      <c r="S8" s="261">
        <v>0.66666666666666696</v>
      </c>
      <c r="T8" s="261">
        <v>0.6875</v>
      </c>
      <c r="U8" s="259" t="s">
        <v>0</v>
      </c>
      <c r="V8" s="264" t="s">
        <v>62</v>
      </c>
      <c r="W8" s="257" t="s">
        <v>19</v>
      </c>
      <c r="X8" s="257" t="s">
        <v>21</v>
      </c>
      <c r="Y8" s="35"/>
    </row>
    <row r="9" spans="1:29" ht="13.5" customHeight="1" thickBot="1" x14ac:dyDescent="0.2">
      <c r="A9" s="6"/>
      <c r="B9" s="144" t="s">
        <v>1</v>
      </c>
      <c r="C9" s="277"/>
      <c r="D9" s="277"/>
      <c r="E9" s="277"/>
      <c r="F9" s="277"/>
      <c r="G9" s="277"/>
      <c r="H9" s="277"/>
      <c r="I9" s="277"/>
      <c r="J9" s="277"/>
      <c r="K9" s="271"/>
      <c r="L9" s="271"/>
      <c r="M9" s="271"/>
      <c r="N9" s="271"/>
      <c r="O9" s="262"/>
      <c r="P9" s="262"/>
      <c r="Q9" s="262"/>
      <c r="R9" s="262"/>
      <c r="S9" s="262"/>
      <c r="T9" s="262"/>
      <c r="U9" s="260"/>
      <c r="V9" s="265"/>
      <c r="W9" s="258"/>
      <c r="X9" s="258"/>
      <c r="Y9" s="35"/>
    </row>
    <row r="10" spans="1:29" ht="19.5" customHeight="1" thickTop="1" x14ac:dyDescent="0.15">
      <c r="A10" s="6"/>
      <c r="B10" s="148" t="s">
        <v>198</v>
      </c>
      <c r="C10" s="99">
        <v>27</v>
      </c>
      <c r="D10" s="99">
        <v>68</v>
      </c>
      <c r="E10" s="99">
        <v>85</v>
      </c>
      <c r="F10" s="99">
        <v>74</v>
      </c>
      <c r="G10" s="99">
        <v>111</v>
      </c>
      <c r="H10" s="99">
        <v>99</v>
      </c>
      <c r="I10" s="99">
        <v>86</v>
      </c>
      <c r="J10" s="99">
        <v>78</v>
      </c>
      <c r="K10" s="99">
        <v>60</v>
      </c>
      <c r="L10" s="99">
        <v>62</v>
      </c>
      <c r="M10" s="99">
        <v>46</v>
      </c>
      <c r="N10" s="99">
        <v>55</v>
      </c>
      <c r="O10" s="99">
        <v>79</v>
      </c>
      <c r="P10" s="99">
        <v>33</v>
      </c>
      <c r="Q10" s="99">
        <v>39</v>
      </c>
      <c r="R10" s="99">
        <v>45</v>
      </c>
      <c r="S10" s="99">
        <v>40</v>
      </c>
      <c r="T10" s="99">
        <v>43</v>
      </c>
      <c r="U10" s="99">
        <f>SUM(C10:T10)</f>
        <v>1130</v>
      </c>
      <c r="V10" s="100" t="s">
        <v>2</v>
      </c>
      <c r="W10" s="101">
        <f>U10/X10</f>
        <v>53.80952380952381</v>
      </c>
      <c r="X10" s="134">
        <v>21</v>
      </c>
      <c r="Y10" s="9"/>
    </row>
    <row r="11" spans="1:29" ht="19.5" customHeight="1" x14ac:dyDescent="0.15">
      <c r="A11" s="6"/>
      <c r="B11" s="145" t="s">
        <v>3</v>
      </c>
      <c r="C11" s="124">
        <v>26</v>
      </c>
      <c r="D11" s="124">
        <v>98</v>
      </c>
      <c r="E11" s="124">
        <v>108</v>
      </c>
      <c r="F11" s="124">
        <v>104</v>
      </c>
      <c r="G11" s="124">
        <v>136</v>
      </c>
      <c r="H11" s="124">
        <v>103</v>
      </c>
      <c r="I11" s="124">
        <v>105</v>
      </c>
      <c r="J11" s="124">
        <v>101</v>
      </c>
      <c r="K11" s="124">
        <v>72</v>
      </c>
      <c r="L11" s="124">
        <v>47</v>
      </c>
      <c r="M11" s="124">
        <v>82</v>
      </c>
      <c r="N11" s="124">
        <v>64</v>
      </c>
      <c r="O11" s="124">
        <v>84</v>
      </c>
      <c r="P11" s="124">
        <v>64</v>
      </c>
      <c r="Q11" s="124">
        <v>61</v>
      </c>
      <c r="R11" s="124">
        <v>107</v>
      </c>
      <c r="S11" s="124">
        <v>46</v>
      </c>
      <c r="T11" s="124">
        <v>74</v>
      </c>
      <c r="U11" s="124">
        <f t="shared" ref="U11:U33" si="0">SUM(C11:T11)</f>
        <v>1482</v>
      </c>
      <c r="V11" s="125" t="s">
        <v>3</v>
      </c>
      <c r="W11" s="126">
        <f t="shared" ref="W11:W33" si="1">U11/X11</f>
        <v>64.434782608695656</v>
      </c>
      <c r="X11" s="124">
        <v>23</v>
      </c>
      <c r="Y11" s="9"/>
    </row>
    <row r="12" spans="1:29" ht="19.5" customHeight="1" x14ac:dyDescent="0.15">
      <c r="A12" s="6"/>
      <c r="B12" s="146" t="s">
        <v>25</v>
      </c>
      <c r="C12" s="102">
        <v>22</v>
      </c>
      <c r="D12" s="102">
        <v>100</v>
      </c>
      <c r="E12" s="102">
        <v>108</v>
      </c>
      <c r="F12" s="102">
        <v>107</v>
      </c>
      <c r="G12" s="102">
        <v>126</v>
      </c>
      <c r="H12" s="102">
        <v>111</v>
      </c>
      <c r="I12" s="102">
        <v>97</v>
      </c>
      <c r="J12" s="102">
        <v>98</v>
      </c>
      <c r="K12" s="102">
        <v>71</v>
      </c>
      <c r="L12" s="102">
        <v>56</v>
      </c>
      <c r="M12" s="102">
        <v>72</v>
      </c>
      <c r="N12" s="102">
        <v>78</v>
      </c>
      <c r="O12" s="102">
        <v>107</v>
      </c>
      <c r="P12" s="102">
        <v>65</v>
      </c>
      <c r="Q12" s="102">
        <v>75</v>
      </c>
      <c r="R12" s="102">
        <v>95</v>
      </c>
      <c r="S12" s="102">
        <v>49</v>
      </c>
      <c r="T12" s="102">
        <v>78</v>
      </c>
      <c r="U12" s="102">
        <f t="shared" si="0"/>
        <v>1515</v>
      </c>
      <c r="V12" s="103" t="s">
        <v>25</v>
      </c>
      <c r="W12" s="104">
        <f t="shared" si="1"/>
        <v>79.736842105263165</v>
      </c>
      <c r="X12" s="36">
        <v>19</v>
      </c>
      <c r="Y12" s="9"/>
    </row>
    <row r="13" spans="1:29" ht="19.5" customHeight="1" thickBot="1" x14ac:dyDescent="0.2">
      <c r="A13" s="6"/>
      <c r="B13" s="145" t="s">
        <v>26</v>
      </c>
      <c r="C13" s="124">
        <v>21</v>
      </c>
      <c r="D13" s="124">
        <v>150</v>
      </c>
      <c r="E13" s="124">
        <v>123</v>
      </c>
      <c r="F13" s="124">
        <v>130</v>
      </c>
      <c r="G13" s="124">
        <v>159</v>
      </c>
      <c r="H13" s="124">
        <v>141</v>
      </c>
      <c r="I13" s="124">
        <v>117</v>
      </c>
      <c r="J13" s="124">
        <v>109</v>
      </c>
      <c r="K13" s="124">
        <v>88</v>
      </c>
      <c r="L13" s="124">
        <v>89</v>
      </c>
      <c r="M13" s="124">
        <v>84</v>
      </c>
      <c r="N13" s="124">
        <v>90</v>
      </c>
      <c r="O13" s="124">
        <v>109</v>
      </c>
      <c r="P13" s="124">
        <v>62</v>
      </c>
      <c r="Q13" s="124">
        <v>91</v>
      </c>
      <c r="R13" s="124">
        <v>135</v>
      </c>
      <c r="S13" s="124">
        <v>63</v>
      </c>
      <c r="T13" s="124">
        <v>110</v>
      </c>
      <c r="U13" s="124">
        <f t="shared" si="0"/>
        <v>1871</v>
      </c>
      <c r="V13" s="125" t="s">
        <v>26</v>
      </c>
      <c r="W13" s="126">
        <f t="shared" si="1"/>
        <v>85.045454545454547</v>
      </c>
      <c r="X13" s="124">
        <v>22</v>
      </c>
      <c r="Y13" s="9"/>
    </row>
    <row r="14" spans="1:29" ht="19.5" customHeight="1" x14ac:dyDescent="0.15">
      <c r="A14" s="6"/>
      <c r="B14" s="146" t="s">
        <v>34</v>
      </c>
      <c r="C14" s="102">
        <v>18</v>
      </c>
      <c r="D14" s="102">
        <v>139</v>
      </c>
      <c r="E14" s="102">
        <v>134</v>
      </c>
      <c r="F14" s="102">
        <v>116</v>
      </c>
      <c r="G14" s="102">
        <v>147</v>
      </c>
      <c r="H14" s="102">
        <v>145</v>
      </c>
      <c r="I14" s="102">
        <v>119</v>
      </c>
      <c r="J14" s="102">
        <v>91</v>
      </c>
      <c r="K14" s="102">
        <v>60</v>
      </c>
      <c r="L14" s="102">
        <v>63</v>
      </c>
      <c r="M14" s="102">
        <v>72</v>
      </c>
      <c r="N14" s="102">
        <v>90</v>
      </c>
      <c r="O14" s="102">
        <v>118</v>
      </c>
      <c r="P14" s="102">
        <v>72</v>
      </c>
      <c r="Q14" s="102">
        <v>90</v>
      </c>
      <c r="R14" s="102">
        <v>126</v>
      </c>
      <c r="S14" s="102">
        <v>64</v>
      </c>
      <c r="T14" s="102">
        <v>69</v>
      </c>
      <c r="U14" s="102">
        <f t="shared" si="0"/>
        <v>1733</v>
      </c>
      <c r="V14" s="103" t="s">
        <v>34</v>
      </c>
      <c r="W14" s="104">
        <f t="shared" si="1"/>
        <v>82.523809523809518</v>
      </c>
      <c r="X14" s="36">
        <v>21</v>
      </c>
      <c r="Y14" s="9"/>
      <c r="Z14" s="266" t="s">
        <v>69</v>
      </c>
      <c r="AA14" s="37" t="s">
        <v>55</v>
      </c>
      <c r="AB14" s="37" t="s">
        <v>54</v>
      </c>
      <c r="AC14" s="38" t="s">
        <v>53</v>
      </c>
    </row>
    <row r="15" spans="1:29" ht="19.5" customHeight="1" thickBot="1" x14ac:dyDescent="0.2">
      <c r="A15" s="6"/>
      <c r="B15" s="145" t="s">
        <v>35</v>
      </c>
      <c r="C15" s="124">
        <v>26</v>
      </c>
      <c r="D15" s="124">
        <v>139</v>
      </c>
      <c r="E15" s="124">
        <v>120</v>
      </c>
      <c r="F15" s="124">
        <v>117</v>
      </c>
      <c r="G15" s="124">
        <v>146</v>
      </c>
      <c r="H15" s="124">
        <v>123</v>
      </c>
      <c r="I15" s="124">
        <v>137</v>
      </c>
      <c r="J15" s="124">
        <v>83</v>
      </c>
      <c r="K15" s="124">
        <v>55</v>
      </c>
      <c r="L15" s="124">
        <v>73</v>
      </c>
      <c r="M15" s="124">
        <v>73</v>
      </c>
      <c r="N15" s="124">
        <v>78</v>
      </c>
      <c r="O15" s="124">
        <v>131</v>
      </c>
      <c r="P15" s="124">
        <v>91</v>
      </c>
      <c r="Q15" s="124">
        <v>79</v>
      </c>
      <c r="R15" s="124">
        <v>109</v>
      </c>
      <c r="S15" s="124">
        <v>80</v>
      </c>
      <c r="T15" s="124">
        <v>60</v>
      </c>
      <c r="U15" s="124">
        <f t="shared" si="0"/>
        <v>1720</v>
      </c>
      <c r="V15" s="125" t="s">
        <v>35</v>
      </c>
      <c r="W15" s="126">
        <f t="shared" si="1"/>
        <v>90.526315789473685</v>
      </c>
      <c r="X15" s="124">
        <v>19</v>
      </c>
      <c r="Y15" s="9"/>
      <c r="Z15" s="267"/>
      <c r="AA15" s="39">
        <f>SUM(U10:U18)</f>
        <v>14225</v>
      </c>
      <c r="AB15" s="39">
        <f>SUM(X10:X18)</f>
        <v>183</v>
      </c>
      <c r="AC15" s="228">
        <f>AA15/AB15</f>
        <v>77.732240437158467</v>
      </c>
    </row>
    <row r="16" spans="1:29" ht="19.5" customHeight="1" x14ac:dyDescent="0.15">
      <c r="A16" s="6"/>
      <c r="B16" s="146" t="s">
        <v>37</v>
      </c>
      <c r="C16" s="102">
        <v>7</v>
      </c>
      <c r="D16" s="102">
        <v>100</v>
      </c>
      <c r="E16" s="102">
        <v>125</v>
      </c>
      <c r="F16" s="102">
        <v>110</v>
      </c>
      <c r="G16" s="102">
        <v>135</v>
      </c>
      <c r="H16" s="102">
        <v>111</v>
      </c>
      <c r="I16" s="102">
        <v>123</v>
      </c>
      <c r="J16" s="102">
        <v>86</v>
      </c>
      <c r="K16" s="102">
        <v>62</v>
      </c>
      <c r="L16" s="102">
        <v>48</v>
      </c>
      <c r="M16" s="102">
        <v>66</v>
      </c>
      <c r="N16" s="102">
        <v>62</v>
      </c>
      <c r="O16" s="102">
        <v>114</v>
      </c>
      <c r="P16" s="102">
        <v>72</v>
      </c>
      <c r="Q16" s="102">
        <v>83</v>
      </c>
      <c r="R16" s="102">
        <v>112</v>
      </c>
      <c r="S16" s="102">
        <v>74</v>
      </c>
      <c r="T16" s="102">
        <v>52</v>
      </c>
      <c r="U16" s="102">
        <f t="shared" si="0"/>
        <v>1542</v>
      </c>
      <c r="V16" s="103" t="s">
        <v>37</v>
      </c>
      <c r="W16" s="104">
        <f t="shared" si="1"/>
        <v>81.15789473684211</v>
      </c>
      <c r="X16" s="36">
        <v>19</v>
      </c>
      <c r="Y16" s="9"/>
    </row>
    <row r="17" spans="1:29" ht="19.5" customHeight="1" x14ac:dyDescent="0.15">
      <c r="A17" s="6"/>
      <c r="B17" s="145" t="s">
        <v>42</v>
      </c>
      <c r="C17" s="124">
        <v>19</v>
      </c>
      <c r="D17" s="124">
        <v>108</v>
      </c>
      <c r="E17" s="124">
        <v>126</v>
      </c>
      <c r="F17" s="124">
        <v>129</v>
      </c>
      <c r="G17" s="124">
        <v>124</v>
      </c>
      <c r="H17" s="124">
        <v>131</v>
      </c>
      <c r="I17" s="124">
        <v>124</v>
      </c>
      <c r="J17" s="124">
        <v>84</v>
      </c>
      <c r="K17" s="124">
        <v>47</v>
      </c>
      <c r="L17" s="124">
        <v>62</v>
      </c>
      <c r="M17" s="124">
        <v>66</v>
      </c>
      <c r="N17" s="124">
        <v>61</v>
      </c>
      <c r="O17" s="124">
        <v>84</v>
      </c>
      <c r="P17" s="124">
        <v>79</v>
      </c>
      <c r="Q17" s="124">
        <v>94</v>
      </c>
      <c r="R17" s="124">
        <v>118</v>
      </c>
      <c r="S17" s="124">
        <v>76</v>
      </c>
      <c r="T17" s="124">
        <v>67</v>
      </c>
      <c r="U17" s="124">
        <f t="shared" si="0"/>
        <v>1599</v>
      </c>
      <c r="V17" s="125" t="s">
        <v>39</v>
      </c>
      <c r="W17" s="126">
        <f t="shared" si="1"/>
        <v>84.15789473684211</v>
      </c>
      <c r="X17" s="124">
        <v>19</v>
      </c>
      <c r="Y17" s="9"/>
    </row>
    <row r="18" spans="1:29" ht="19.5" customHeight="1" thickBot="1" x14ac:dyDescent="0.2">
      <c r="A18" s="6"/>
      <c r="B18" s="147" t="s">
        <v>46</v>
      </c>
      <c r="C18" s="105">
        <v>14</v>
      </c>
      <c r="D18" s="105">
        <v>121</v>
      </c>
      <c r="E18" s="105">
        <v>129</v>
      </c>
      <c r="F18" s="105">
        <v>120</v>
      </c>
      <c r="G18" s="105">
        <v>158</v>
      </c>
      <c r="H18" s="105">
        <v>142</v>
      </c>
      <c r="I18" s="105">
        <v>119</v>
      </c>
      <c r="J18" s="105">
        <v>92</v>
      </c>
      <c r="K18" s="105">
        <v>64</v>
      </c>
      <c r="L18" s="105">
        <v>67</v>
      </c>
      <c r="M18" s="105">
        <v>65</v>
      </c>
      <c r="N18" s="105">
        <v>72</v>
      </c>
      <c r="O18" s="105">
        <v>98</v>
      </c>
      <c r="P18" s="105">
        <v>86</v>
      </c>
      <c r="Q18" s="105">
        <v>83</v>
      </c>
      <c r="R18" s="105">
        <v>97</v>
      </c>
      <c r="S18" s="105">
        <v>50</v>
      </c>
      <c r="T18" s="105">
        <v>56</v>
      </c>
      <c r="U18" s="105">
        <f t="shared" si="0"/>
        <v>1633</v>
      </c>
      <c r="V18" s="106" t="s">
        <v>46</v>
      </c>
      <c r="W18" s="107">
        <f t="shared" si="1"/>
        <v>81.650000000000006</v>
      </c>
      <c r="X18" s="135">
        <v>20</v>
      </c>
      <c r="Y18" s="9"/>
    </row>
    <row r="19" spans="1:29" ht="19.5" customHeight="1" thickBot="1" x14ac:dyDescent="0.2">
      <c r="A19" s="6"/>
      <c r="B19" s="153" t="s">
        <v>78</v>
      </c>
      <c r="C19" s="108">
        <f>SUM(C10:C18)</f>
        <v>180</v>
      </c>
      <c r="D19" s="108">
        <f t="shared" ref="D19:U19" si="2">SUM(D10:D18)</f>
        <v>1023</v>
      </c>
      <c r="E19" s="108">
        <f t="shared" si="2"/>
        <v>1058</v>
      </c>
      <c r="F19" s="108">
        <f t="shared" si="2"/>
        <v>1007</v>
      </c>
      <c r="G19" s="108">
        <f t="shared" si="2"/>
        <v>1242</v>
      </c>
      <c r="H19" s="108">
        <f t="shared" si="2"/>
        <v>1106</v>
      </c>
      <c r="I19" s="108">
        <f t="shared" si="2"/>
        <v>1027</v>
      </c>
      <c r="J19" s="108">
        <f t="shared" si="2"/>
        <v>822</v>
      </c>
      <c r="K19" s="108">
        <f t="shared" si="2"/>
        <v>579</v>
      </c>
      <c r="L19" s="108">
        <f t="shared" si="2"/>
        <v>567</v>
      </c>
      <c r="M19" s="108">
        <f t="shared" si="2"/>
        <v>626</v>
      </c>
      <c r="N19" s="108">
        <f t="shared" si="2"/>
        <v>650</v>
      </c>
      <c r="O19" s="108">
        <f t="shared" si="2"/>
        <v>924</v>
      </c>
      <c r="P19" s="108">
        <f t="shared" si="2"/>
        <v>624</v>
      </c>
      <c r="Q19" s="108">
        <f t="shared" si="2"/>
        <v>695</v>
      </c>
      <c r="R19" s="108">
        <f t="shared" si="2"/>
        <v>944</v>
      </c>
      <c r="S19" s="108">
        <f t="shared" si="2"/>
        <v>542</v>
      </c>
      <c r="T19" s="108">
        <f t="shared" si="2"/>
        <v>609</v>
      </c>
      <c r="U19" s="251">
        <f t="shared" si="2"/>
        <v>14225</v>
      </c>
      <c r="V19" s="109" t="s">
        <v>98</v>
      </c>
      <c r="W19" s="110" t="s">
        <v>98</v>
      </c>
      <c r="X19" s="136">
        <f>SUM(X10:X18)</f>
        <v>183</v>
      </c>
      <c r="Y19" s="9"/>
    </row>
    <row r="20" spans="1:29" ht="19.5" customHeight="1" thickBot="1" x14ac:dyDescent="0.2">
      <c r="A20" s="6"/>
      <c r="B20" s="153" t="s">
        <v>97</v>
      </c>
      <c r="C20" s="111">
        <f>AVERAGE(C10:C18)</f>
        <v>20</v>
      </c>
      <c r="D20" s="111">
        <f t="shared" ref="D20:U20" si="3">AVERAGE(D10:D18)</f>
        <v>113.66666666666667</v>
      </c>
      <c r="E20" s="111">
        <f t="shared" si="3"/>
        <v>117.55555555555556</v>
      </c>
      <c r="F20" s="111">
        <f t="shared" si="3"/>
        <v>111.88888888888889</v>
      </c>
      <c r="G20" s="111">
        <f t="shared" si="3"/>
        <v>138</v>
      </c>
      <c r="H20" s="111">
        <f t="shared" si="3"/>
        <v>122.88888888888889</v>
      </c>
      <c r="I20" s="111">
        <f t="shared" si="3"/>
        <v>114.11111111111111</v>
      </c>
      <c r="J20" s="111">
        <f t="shared" si="3"/>
        <v>91.333333333333329</v>
      </c>
      <c r="K20" s="111">
        <f t="shared" si="3"/>
        <v>64.333333333333329</v>
      </c>
      <c r="L20" s="111">
        <f t="shared" si="3"/>
        <v>63</v>
      </c>
      <c r="M20" s="111">
        <f t="shared" si="3"/>
        <v>69.555555555555557</v>
      </c>
      <c r="N20" s="111">
        <f t="shared" si="3"/>
        <v>72.222222222222229</v>
      </c>
      <c r="O20" s="111">
        <f t="shared" si="3"/>
        <v>102.66666666666667</v>
      </c>
      <c r="P20" s="111">
        <f t="shared" si="3"/>
        <v>69.333333333333329</v>
      </c>
      <c r="Q20" s="111">
        <f t="shared" si="3"/>
        <v>77.222222222222229</v>
      </c>
      <c r="R20" s="111">
        <f t="shared" si="3"/>
        <v>104.88888888888889</v>
      </c>
      <c r="S20" s="111">
        <f t="shared" si="3"/>
        <v>60.222222222222221</v>
      </c>
      <c r="T20" s="111">
        <f t="shared" si="3"/>
        <v>67.666666666666671</v>
      </c>
      <c r="U20" s="111">
        <f t="shared" si="3"/>
        <v>1580.5555555555557</v>
      </c>
      <c r="V20" s="109" t="s">
        <v>98</v>
      </c>
      <c r="W20" s="252">
        <f>AVERAGE(W10:W18)</f>
        <v>78.11583531732272</v>
      </c>
      <c r="X20" s="137" t="s">
        <v>98</v>
      </c>
      <c r="Y20" s="9"/>
    </row>
    <row r="21" spans="1:29" ht="19.5" customHeight="1" thickBot="1" x14ac:dyDescent="0.2">
      <c r="A21" s="6"/>
      <c r="B21" s="153" t="s">
        <v>99</v>
      </c>
      <c r="C21" s="112">
        <f>C19/X19/4</f>
        <v>0.24590163934426229</v>
      </c>
      <c r="D21" s="112">
        <f>D19/X19/4</f>
        <v>1.3975409836065573</v>
      </c>
      <c r="E21" s="112">
        <f>E19/X19/4</f>
        <v>1.4453551912568305</v>
      </c>
      <c r="F21" s="112">
        <f>F19/X19/4</f>
        <v>1.3756830601092895</v>
      </c>
      <c r="G21" s="113">
        <f>G19/X19/4</f>
        <v>1.6967213114754098</v>
      </c>
      <c r="H21" s="112">
        <f>H19/X19/4</f>
        <v>1.5109289617486339</v>
      </c>
      <c r="I21" s="112">
        <f>I19/X19/4</f>
        <v>1.4030054644808743</v>
      </c>
      <c r="J21" s="112">
        <f>J19/X19/4</f>
        <v>1.1229508196721312</v>
      </c>
      <c r="K21" s="112">
        <f>K19/X19/2</f>
        <v>1.5819672131147542</v>
      </c>
      <c r="L21" s="112">
        <f>L19/X19/2</f>
        <v>1.5491803278688525</v>
      </c>
      <c r="M21" s="112">
        <f>M19/X19/2</f>
        <v>1.7103825136612021</v>
      </c>
      <c r="N21" s="113">
        <f>N19/X19/2</f>
        <v>1.7759562841530054</v>
      </c>
      <c r="O21" s="112">
        <f>O19/X19/3</f>
        <v>1.6830601092896176</v>
      </c>
      <c r="P21" s="112">
        <f>P19/X19/3</f>
        <v>1.1366120218579234</v>
      </c>
      <c r="Q21" s="112">
        <f>Q19/X19/3</f>
        <v>1.2659380692167577</v>
      </c>
      <c r="R21" s="113">
        <f>R19/X19/3</f>
        <v>1.719489981785064</v>
      </c>
      <c r="S21" s="112">
        <f>S19/X19/3</f>
        <v>0.98724954462659387</v>
      </c>
      <c r="T21" s="112">
        <f>T19/X19/3</f>
        <v>1.1092896174863387</v>
      </c>
      <c r="U21" s="112">
        <f>U19/X19/58</f>
        <v>1.3402110420199735</v>
      </c>
      <c r="V21" s="109" t="s">
        <v>98</v>
      </c>
      <c r="W21" s="110" t="s">
        <v>98</v>
      </c>
      <c r="X21" s="137" t="s">
        <v>98</v>
      </c>
      <c r="Y21" s="9"/>
    </row>
    <row r="22" spans="1:29" ht="19.5" customHeight="1" x14ac:dyDescent="0.15">
      <c r="A22" s="6"/>
      <c r="B22" s="149" t="s">
        <v>197</v>
      </c>
      <c r="C22" s="127">
        <v>22</v>
      </c>
      <c r="D22" s="127">
        <v>160</v>
      </c>
      <c r="E22" s="127">
        <v>130</v>
      </c>
      <c r="F22" s="127">
        <v>134</v>
      </c>
      <c r="G22" s="127">
        <v>155</v>
      </c>
      <c r="H22" s="127">
        <v>125</v>
      </c>
      <c r="I22" s="127">
        <v>128</v>
      </c>
      <c r="J22" s="127">
        <v>100</v>
      </c>
      <c r="K22" s="127">
        <v>56</v>
      </c>
      <c r="L22" s="127">
        <v>73</v>
      </c>
      <c r="M22" s="127">
        <v>64</v>
      </c>
      <c r="N22" s="127">
        <v>73</v>
      </c>
      <c r="O22" s="127">
        <v>87</v>
      </c>
      <c r="P22" s="127">
        <v>67</v>
      </c>
      <c r="Q22" s="127">
        <v>93</v>
      </c>
      <c r="R22" s="127">
        <v>143</v>
      </c>
      <c r="S22" s="127">
        <v>63</v>
      </c>
      <c r="T22" s="127">
        <v>51</v>
      </c>
      <c r="U22" s="127">
        <f t="shared" si="0"/>
        <v>1724</v>
      </c>
      <c r="V22" s="128" t="s">
        <v>47</v>
      </c>
      <c r="W22" s="129">
        <f t="shared" si="1"/>
        <v>82.095238095238102</v>
      </c>
      <c r="X22" s="127">
        <v>21</v>
      </c>
      <c r="Y22" s="9"/>
    </row>
    <row r="23" spans="1:29" ht="19.5" customHeight="1" x14ac:dyDescent="0.15">
      <c r="A23" s="6"/>
      <c r="B23" s="146" t="s">
        <v>48</v>
      </c>
      <c r="C23" s="102">
        <v>22</v>
      </c>
      <c r="D23" s="102">
        <v>161</v>
      </c>
      <c r="E23" s="102">
        <v>140</v>
      </c>
      <c r="F23" s="102">
        <v>138</v>
      </c>
      <c r="G23" s="102">
        <v>152</v>
      </c>
      <c r="H23" s="102">
        <v>139</v>
      </c>
      <c r="I23" s="102">
        <v>129</v>
      </c>
      <c r="J23" s="102">
        <v>113</v>
      </c>
      <c r="K23" s="102">
        <v>62</v>
      </c>
      <c r="L23" s="102">
        <v>79</v>
      </c>
      <c r="M23" s="102">
        <v>74</v>
      </c>
      <c r="N23" s="102">
        <v>74</v>
      </c>
      <c r="O23" s="102">
        <v>96</v>
      </c>
      <c r="P23" s="102">
        <v>66</v>
      </c>
      <c r="Q23" s="102">
        <v>80</v>
      </c>
      <c r="R23" s="102">
        <v>139</v>
      </c>
      <c r="S23" s="102">
        <v>54</v>
      </c>
      <c r="T23" s="102">
        <v>52</v>
      </c>
      <c r="U23" s="102">
        <f t="shared" si="0"/>
        <v>1770</v>
      </c>
      <c r="V23" s="103" t="s">
        <v>48</v>
      </c>
      <c r="W23" s="104">
        <f t="shared" si="1"/>
        <v>84.285714285714292</v>
      </c>
      <c r="X23" s="36">
        <v>21</v>
      </c>
      <c r="Y23" s="9"/>
    </row>
    <row r="24" spans="1:29" ht="19.5" customHeight="1" x14ac:dyDescent="0.15">
      <c r="A24" s="6"/>
      <c r="B24" s="145" t="s">
        <v>49</v>
      </c>
      <c r="C24" s="124">
        <v>20</v>
      </c>
      <c r="D24" s="124">
        <v>172</v>
      </c>
      <c r="E24" s="124">
        <v>156</v>
      </c>
      <c r="F24" s="124">
        <v>142</v>
      </c>
      <c r="G24" s="124">
        <v>155</v>
      </c>
      <c r="H24" s="124">
        <v>139</v>
      </c>
      <c r="I24" s="124">
        <v>117</v>
      </c>
      <c r="J24" s="124">
        <v>131</v>
      </c>
      <c r="K24" s="124">
        <v>66</v>
      </c>
      <c r="L24" s="124">
        <v>85</v>
      </c>
      <c r="M24" s="124">
        <v>57</v>
      </c>
      <c r="N24" s="124">
        <v>69</v>
      </c>
      <c r="O24" s="124">
        <v>93</v>
      </c>
      <c r="P24" s="124">
        <v>64</v>
      </c>
      <c r="Q24" s="124">
        <v>65</v>
      </c>
      <c r="R24" s="124">
        <v>137</v>
      </c>
      <c r="S24" s="124">
        <v>74</v>
      </c>
      <c r="T24" s="124">
        <v>32</v>
      </c>
      <c r="U24" s="124">
        <f t="shared" si="0"/>
        <v>1774</v>
      </c>
      <c r="V24" s="125" t="s">
        <v>49</v>
      </c>
      <c r="W24" s="126">
        <f t="shared" si="1"/>
        <v>88.7</v>
      </c>
      <c r="X24" s="124">
        <v>20</v>
      </c>
      <c r="Y24" s="9"/>
      <c r="Z24" s="6"/>
      <c r="AA24" s="6"/>
      <c r="AB24" s="6"/>
    </row>
    <row r="25" spans="1:29" ht="19.5" customHeight="1" x14ac:dyDescent="0.15">
      <c r="A25" s="6"/>
      <c r="B25" s="146" t="s">
        <v>50</v>
      </c>
      <c r="C25" s="102">
        <v>20</v>
      </c>
      <c r="D25" s="102">
        <v>171</v>
      </c>
      <c r="E25" s="102">
        <v>176</v>
      </c>
      <c r="F25" s="102">
        <v>155</v>
      </c>
      <c r="G25" s="102">
        <v>170</v>
      </c>
      <c r="H25" s="102">
        <v>161</v>
      </c>
      <c r="I25" s="102">
        <v>147</v>
      </c>
      <c r="J25" s="102">
        <v>149</v>
      </c>
      <c r="K25" s="102">
        <v>68</v>
      </c>
      <c r="L25" s="102">
        <v>81</v>
      </c>
      <c r="M25" s="102">
        <v>76</v>
      </c>
      <c r="N25" s="102">
        <v>68</v>
      </c>
      <c r="O25" s="102">
        <v>98</v>
      </c>
      <c r="P25" s="102">
        <v>65</v>
      </c>
      <c r="Q25" s="102">
        <v>84</v>
      </c>
      <c r="R25" s="102">
        <v>147</v>
      </c>
      <c r="S25" s="102">
        <v>75</v>
      </c>
      <c r="T25" s="102">
        <v>68</v>
      </c>
      <c r="U25" s="102">
        <f t="shared" si="0"/>
        <v>1979</v>
      </c>
      <c r="V25" s="103" t="s">
        <v>50</v>
      </c>
      <c r="W25" s="104">
        <f t="shared" si="1"/>
        <v>89.954545454545453</v>
      </c>
      <c r="X25" s="36">
        <v>22</v>
      </c>
      <c r="Y25" s="9"/>
      <c r="Z25" s="263"/>
      <c r="AA25" s="6"/>
      <c r="AB25" s="6"/>
      <c r="AC25" s="6"/>
    </row>
    <row r="26" spans="1:29" ht="19.5" customHeight="1" x14ac:dyDescent="0.15">
      <c r="A26" s="6"/>
      <c r="B26" s="145" t="s">
        <v>31</v>
      </c>
      <c r="C26" s="124">
        <v>20</v>
      </c>
      <c r="D26" s="124">
        <v>146</v>
      </c>
      <c r="E26" s="124">
        <v>167</v>
      </c>
      <c r="F26" s="124">
        <v>155</v>
      </c>
      <c r="G26" s="124">
        <v>158</v>
      </c>
      <c r="H26" s="124">
        <v>140</v>
      </c>
      <c r="I26" s="124">
        <v>146</v>
      </c>
      <c r="J26" s="124">
        <v>130</v>
      </c>
      <c r="K26" s="124">
        <v>78</v>
      </c>
      <c r="L26" s="124">
        <v>90</v>
      </c>
      <c r="M26" s="124">
        <v>67</v>
      </c>
      <c r="N26" s="124">
        <v>67</v>
      </c>
      <c r="O26" s="124">
        <v>106</v>
      </c>
      <c r="P26" s="124">
        <v>88</v>
      </c>
      <c r="Q26" s="124">
        <v>79</v>
      </c>
      <c r="R26" s="124">
        <v>112</v>
      </c>
      <c r="S26" s="124">
        <v>85</v>
      </c>
      <c r="T26" s="124">
        <v>58</v>
      </c>
      <c r="U26" s="124">
        <f t="shared" si="0"/>
        <v>1892</v>
      </c>
      <c r="V26" s="125" t="s">
        <v>31</v>
      </c>
      <c r="W26" s="126">
        <f t="shared" si="1"/>
        <v>86</v>
      </c>
      <c r="X26" s="124">
        <v>22</v>
      </c>
      <c r="Y26" s="9"/>
      <c r="Z26" s="263"/>
      <c r="AA26" s="11"/>
      <c r="AB26" s="11"/>
      <c r="AC26" s="40"/>
    </row>
    <row r="27" spans="1:29" ht="19.5" customHeight="1" x14ac:dyDescent="0.15">
      <c r="A27" s="6"/>
      <c r="B27" s="146" t="s">
        <v>25</v>
      </c>
      <c r="C27" s="102">
        <v>16</v>
      </c>
      <c r="D27" s="102">
        <v>138</v>
      </c>
      <c r="E27" s="102">
        <v>143</v>
      </c>
      <c r="F27" s="102">
        <v>132</v>
      </c>
      <c r="G27" s="102">
        <v>143</v>
      </c>
      <c r="H27" s="102">
        <v>141</v>
      </c>
      <c r="I27" s="102">
        <v>152</v>
      </c>
      <c r="J27" s="102">
        <v>121</v>
      </c>
      <c r="K27" s="102">
        <v>67</v>
      </c>
      <c r="L27" s="102">
        <v>68</v>
      </c>
      <c r="M27" s="102">
        <v>74</v>
      </c>
      <c r="N27" s="102">
        <v>68</v>
      </c>
      <c r="O27" s="102">
        <v>106</v>
      </c>
      <c r="P27" s="102">
        <v>84</v>
      </c>
      <c r="Q27" s="102">
        <v>85</v>
      </c>
      <c r="R27" s="102">
        <v>119</v>
      </c>
      <c r="S27" s="102">
        <v>81</v>
      </c>
      <c r="T27" s="102">
        <v>85</v>
      </c>
      <c r="U27" s="102">
        <f t="shared" si="0"/>
        <v>1823</v>
      </c>
      <c r="V27" s="103" t="s">
        <v>25</v>
      </c>
      <c r="W27" s="104">
        <f t="shared" si="1"/>
        <v>95.94736842105263</v>
      </c>
      <c r="X27" s="36">
        <v>19</v>
      </c>
      <c r="Y27" s="9"/>
      <c r="Z27" s="6"/>
      <c r="AA27" s="6"/>
      <c r="AB27" s="6"/>
      <c r="AC27" s="6"/>
    </row>
    <row r="28" spans="1:29" ht="19.5" customHeight="1" x14ac:dyDescent="0.15">
      <c r="A28" s="6"/>
      <c r="B28" s="145" t="s">
        <v>26</v>
      </c>
      <c r="C28" s="124">
        <v>22</v>
      </c>
      <c r="D28" s="124">
        <v>166</v>
      </c>
      <c r="E28" s="124">
        <v>171</v>
      </c>
      <c r="F28" s="124">
        <v>128</v>
      </c>
      <c r="G28" s="124">
        <v>164</v>
      </c>
      <c r="H28" s="124">
        <v>145</v>
      </c>
      <c r="I28" s="124">
        <v>152</v>
      </c>
      <c r="J28" s="124">
        <v>120</v>
      </c>
      <c r="K28" s="124">
        <v>74</v>
      </c>
      <c r="L28" s="124">
        <v>84</v>
      </c>
      <c r="M28" s="124">
        <v>85</v>
      </c>
      <c r="N28" s="124">
        <v>75</v>
      </c>
      <c r="O28" s="124">
        <v>111</v>
      </c>
      <c r="P28" s="124">
        <v>91</v>
      </c>
      <c r="Q28" s="124">
        <v>109</v>
      </c>
      <c r="R28" s="124">
        <v>138</v>
      </c>
      <c r="S28" s="124">
        <v>86</v>
      </c>
      <c r="T28" s="124">
        <v>87</v>
      </c>
      <c r="U28" s="124">
        <f t="shared" si="0"/>
        <v>2008</v>
      </c>
      <c r="V28" s="125" t="s">
        <v>26</v>
      </c>
      <c r="W28" s="126">
        <f t="shared" si="1"/>
        <v>91.272727272727266</v>
      </c>
      <c r="X28" s="124">
        <v>22</v>
      </c>
      <c r="Y28" s="9"/>
      <c r="Z28" s="256"/>
      <c r="AA28" s="11"/>
      <c r="AB28" s="11"/>
      <c r="AC28" s="40"/>
    </row>
    <row r="29" spans="1:29" ht="19.5" customHeight="1" thickBot="1" x14ac:dyDescent="0.2">
      <c r="A29" s="6"/>
      <c r="B29" s="146" t="s">
        <v>33</v>
      </c>
      <c r="C29" s="102">
        <v>20</v>
      </c>
      <c r="D29" s="102">
        <v>142</v>
      </c>
      <c r="E29" s="102">
        <v>135</v>
      </c>
      <c r="F29" s="102">
        <v>129</v>
      </c>
      <c r="G29" s="102">
        <v>141</v>
      </c>
      <c r="H29" s="102">
        <v>142</v>
      </c>
      <c r="I29" s="102">
        <v>132</v>
      </c>
      <c r="J29" s="102">
        <v>120</v>
      </c>
      <c r="K29" s="102">
        <v>58</v>
      </c>
      <c r="L29" s="102">
        <v>77</v>
      </c>
      <c r="M29" s="102">
        <v>65</v>
      </c>
      <c r="N29" s="102">
        <v>74</v>
      </c>
      <c r="O29" s="102">
        <v>100</v>
      </c>
      <c r="P29" s="102">
        <v>101</v>
      </c>
      <c r="Q29" s="102">
        <v>103</v>
      </c>
      <c r="R29" s="102">
        <v>123</v>
      </c>
      <c r="S29" s="102">
        <v>75</v>
      </c>
      <c r="T29" s="102">
        <v>84</v>
      </c>
      <c r="U29" s="102">
        <f t="shared" si="0"/>
        <v>1821</v>
      </c>
      <c r="V29" s="103" t="s">
        <v>33</v>
      </c>
      <c r="W29" s="104">
        <f t="shared" si="1"/>
        <v>91.05</v>
      </c>
      <c r="X29" s="36">
        <v>20</v>
      </c>
      <c r="Y29" s="9"/>
      <c r="Z29" s="256"/>
      <c r="AA29" s="6"/>
      <c r="AB29" s="6"/>
      <c r="AC29" s="6"/>
    </row>
    <row r="30" spans="1:29" ht="19.5" customHeight="1" x14ac:dyDescent="0.15">
      <c r="A30" s="6"/>
      <c r="B30" s="145" t="s">
        <v>51</v>
      </c>
      <c r="C30" s="124">
        <v>18</v>
      </c>
      <c r="D30" s="124">
        <v>134</v>
      </c>
      <c r="E30" s="124">
        <v>121</v>
      </c>
      <c r="F30" s="124">
        <v>134</v>
      </c>
      <c r="G30" s="124">
        <v>140</v>
      </c>
      <c r="H30" s="124">
        <v>133</v>
      </c>
      <c r="I30" s="124">
        <v>125</v>
      </c>
      <c r="J30" s="124">
        <v>104</v>
      </c>
      <c r="K30" s="124">
        <v>52</v>
      </c>
      <c r="L30" s="124">
        <v>59</v>
      </c>
      <c r="M30" s="124">
        <v>64</v>
      </c>
      <c r="N30" s="124">
        <v>55</v>
      </c>
      <c r="O30" s="124">
        <v>94</v>
      </c>
      <c r="P30" s="124">
        <v>82</v>
      </c>
      <c r="Q30" s="124">
        <v>83</v>
      </c>
      <c r="R30" s="124">
        <v>113</v>
      </c>
      <c r="S30" s="124">
        <v>87</v>
      </c>
      <c r="T30" s="124">
        <v>53</v>
      </c>
      <c r="U30" s="124">
        <f t="shared" si="0"/>
        <v>1651</v>
      </c>
      <c r="V30" s="125" t="s">
        <v>51</v>
      </c>
      <c r="W30" s="126">
        <f t="shared" si="1"/>
        <v>86.89473684210526</v>
      </c>
      <c r="X30" s="124">
        <v>19</v>
      </c>
      <c r="Y30" s="9"/>
      <c r="Z30" s="266" t="s">
        <v>65</v>
      </c>
      <c r="AA30" s="37" t="s">
        <v>66</v>
      </c>
      <c r="AB30" s="37" t="s">
        <v>67</v>
      </c>
      <c r="AC30" s="38" t="s">
        <v>68</v>
      </c>
    </row>
    <row r="31" spans="1:29" ht="19.5" customHeight="1" thickBot="1" x14ac:dyDescent="0.2">
      <c r="A31" s="6"/>
      <c r="B31" s="146" t="s">
        <v>63</v>
      </c>
      <c r="C31" s="102">
        <v>17</v>
      </c>
      <c r="D31" s="102">
        <v>144</v>
      </c>
      <c r="E31" s="102">
        <v>126</v>
      </c>
      <c r="F31" s="102">
        <v>118</v>
      </c>
      <c r="G31" s="102">
        <v>129</v>
      </c>
      <c r="H31" s="102">
        <v>121</v>
      </c>
      <c r="I31" s="102">
        <v>128</v>
      </c>
      <c r="J31" s="102">
        <v>100</v>
      </c>
      <c r="K31" s="102">
        <v>56</v>
      </c>
      <c r="L31" s="102">
        <v>60</v>
      </c>
      <c r="M31" s="102">
        <v>58</v>
      </c>
      <c r="N31" s="102">
        <v>48</v>
      </c>
      <c r="O31" s="102">
        <v>76</v>
      </c>
      <c r="P31" s="102">
        <v>72</v>
      </c>
      <c r="Q31" s="102">
        <v>76</v>
      </c>
      <c r="R31" s="102">
        <v>112</v>
      </c>
      <c r="S31" s="102">
        <v>72</v>
      </c>
      <c r="T31" s="102">
        <v>52</v>
      </c>
      <c r="U31" s="102">
        <f t="shared" si="0"/>
        <v>1565</v>
      </c>
      <c r="V31" s="103" t="s">
        <v>64</v>
      </c>
      <c r="W31" s="104">
        <f t="shared" si="1"/>
        <v>82.368421052631575</v>
      </c>
      <c r="X31" s="36">
        <v>19</v>
      </c>
      <c r="Y31" s="9"/>
      <c r="Z31" s="267"/>
      <c r="AA31" s="39">
        <f>SUM(U22:U33)</f>
        <v>21038</v>
      </c>
      <c r="AB31" s="39">
        <f>SUM(X22:X33)</f>
        <v>244</v>
      </c>
      <c r="AC31" s="229">
        <f>AA31/AB31</f>
        <v>86.221311475409834</v>
      </c>
    </row>
    <row r="32" spans="1:29" ht="19.5" customHeight="1" x14ac:dyDescent="0.15">
      <c r="A32" s="6"/>
      <c r="B32" s="145" t="s">
        <v>70</v>
      </c>
      <c r="C32" s="124">
        <v>16</v>
      </c>
      <c r="D32" s="124">
        <v>130</v>
      </c>
      <c r="E32" s="124">
        <v>118</v>
      </c>
      <c r="F32" s="124">
        <v>117</v>
      </c>
      <c r="G32" s="124">
        <v>115</v>
      </c>
      <c r="H32" s="124">
        <v>123</v>
      </c>
      <c r="I32" s="124">
        <v>106</v>
      </c>
      <c r="J32" s="124">
        <v>106</v>
      </c>
      <c r="K32" s="124">
        <v>50</v>
      </c>
      <c r="L32" s="124">
        <v>67</v>
      </c>
      <c r="M32" s="124">
        <v>50</v>
      </c>
      <c r="N32" s="124">
        <v>50</v>
      </c>
      <c r="O32" s="124">
        <v>74</v>
      </c>
      <c r="P32" s="124">
        <v>72</v>
      </c>
      <c r="Q32" s="124">
        <v>66</v>
      </c>
      <c r="R32" s="124">
        <v>111</v>
      </c>
      <c r="S32" s="124">
        <v>60</v>
      </c>
      <c r="T32" s="124">
        <v>54</v>
      </c>
      <c r="U32" s="124">
        <f t="shared" si="0"/>
        <v>1485</v>
      </c>
      <c r="V32" s="125" t="s">
        <v>70</v>
      </c>
      <c r="W32" s="126">
        <f t="shared" si="1"/>
        <v>78.15789473684211</v>
      </c>
      <c r="X32" s="124">
        <v>19</v>
      </c>
      <c r="Y32" s="9"/>
      <c r="Z32" s="41"/>
      <c r="AA32" s="11"/>
      <c r="AB32" s="11"/>
      <c r="AC32" s="44"/>
    </row>
    <row r="33" spans="1:29" ht="19.5" customHeight="1" thickBot="1" x14ac:dyDescent="0.2">
      <c r="A33" s="6"/>
      <c r="B33" s="147" t="s">
        <v>46</v>
      </c>
      <c r="C33" s="105">
        <v>11</v>
      </c>
      <c r="D33" s="105">
        <v>125</v>
      </c>
      <c r="E33" s="105">
        <v>128</v>
      </c>
      <c r="F33" s="105">
        <v>132</v>
      </c>
      <c r="G33" s="105">
        <v>129</v>
      </c>
      <c r="H33" s="105">
        <v>131</v>
      </c>
      <c r="I33" s="105">
        <v>110</v>
      </c>
      <c r="J33" s="105">
        <v>107</v>
      </c>
      <c r="K33" s="105">
        <v>50</v>
      </c>
      <c r="L33" s="105">
        <v>72</v>
      </c>
      <c r="M33" s="105">
        <v>57</v>
      </c>
      <c r="N33" s="105">
        <v>55</v>
      </c>
      <c r="O33" s="105">
        <v>76</v>
      </c>
      <c r="P33" s="105">
        <v>74</v>
      </c>
      <c r="Q33" s="105">
        <v>65</v>
      </c>
      <c r="R33" s="105">
        <v>92</v>
      </c>
      <c r="S33" s="105">
        <v>68</v>
      </c>
      <c r="T33" s="105">
        <v>64</v>
      </c>
      <c r="U33" s="105">
        <f t="shared" si="0"/>
        <v>1546</v>
      </c>
      <c r="V33" s="106" t="s">
        <v>46</v>
      </c>
      <c r="W33" s="107">
        <f t="shared" si="1"/>
        <v>77.3</v>
      </c>
      <c r="X33" s="135">
        <v>20</v>
      </c>
      <c r="Y33" s="9"/>
      <c r="Z33" s="42"/>
      <c r="AA33" s="11"/>
      <c r="AB33" s="11"/>
      <c r="AC33" s="44"/>
    </row>
    <row r="34" spans="1:29" ht="19.5" customHeight="1" thickBot="1" x14ac:dyDescent="0.2">
      <c r="A34" s="6"/>
      <c r="B34" s="154" t="s">
        <v>79</v>
      </c>
      <c r="C34" s="97">
        <f>SUM(C22:C33)</f>
        <v>224</v>
      </c>
      <c r="D34" s="97">
        <f t="shared" ref="D34:U34" si="4">SUM(D22:D33)</f>
        <v>1789</v>
      </c>
      <c r="E34" s="97">
        <f t="shared" si="4"/>
        <v>1711</v>
      </c>
      <c r="F34" s="97">
        <f t="shared" si="4"/>
        <v>1614</v>
      </c>
      <c r="G34" s="97">
        <f t="shared" si="4"/>
        <v>1751</v>
      </c>
      <c r="H34" s="97">
        <f t="shared" si="4"/>
        <v>1640</v>
      </c>
      <c r="I34" s="97">
        <f t="shared" si="4"/>
        <v>1572</v>
      </c>
      <c r="J34" s="97">
        <f t="shared" si="4"/>
        <v>1401</v>
      </c>
      <c r="K34" s="97">
        <f t="shared" si="4"/>
        <v>737</v>
      </c>
      <c r="L34" s="97">
        <f t="shared" si="4"/>
        <v>895</v>
      </c>
      <c r="M34" s="97">
        <f t="shared" si="4"/>
        <v>791</v>
      </c>
      <c r="N34" s="97">
        <f t="shared" si="4"/>
        <v>776</v>
      </c>
      <c r="O34" s="97">
        <f t="shared" si="4"/>
        <v>1117</v>
      </c>
      <c r="P34" s="97">
        <f t="shared" si="4"/>
        <v>926</v>
      </c>
      <c r="Q34" s="97">
        <f t="shared" si="4"/>
        <v>988</v>
      </c>
      <c r="R34" s="97">
        <f t="shared" si="4"/>
        <v>1486</v>
      </c>
      <c r="S34" s="97">
        <f t="shared" si="4"/>
        <v>880</v>
      </c>
      <c r="T34" s="97">
        <f t="shared" si="4"/>
        <v>740</v>
      </c>
      <c r="U34" s="250">
        <f t="shared" si="4"/>
        <v>21038</v>
      </c>
      <c r="V34" s="119" t="s">
        <v>98</v>
      </c>
      <c r="W34" s="123" t="s">
        <v>98</v>
      </c>
      <c r="X34" s="138">
        <f>SUM(X22:X33)</f>
        <v>244</v>
      </c>
      <c r="Y34" s="9"/>
      <c r="Z34" s="42"/>
      <c r="AA34" s="11"/>
      <c r="AB34" s="11"/>
      <c r="AC34" s="44"/>
    </row>
    <row r="35" spans="1:29" ht="21.75" customHeight="1" thickBot="1" x14ac:dyDescent="0.2">
      <c r="A35" s="6"/>
      <c r="B35" s="153" t="s">
        <v>96</v>
      </c>
      <c r="C35" s="111">
        <f>AVERAGE(C22:C33)</f>
        <v>18.666666666666668</v>
      </c>
      <c r="D35" s="111">
        <f t="shared" ref="D35:U35" si="5">AVERAGE(D22:D33)</f>
        <v>149.08333333333334</v>
      </c>
      <c r="E35" s="111">
        <f t="shared" si="5"/>
        <v>142.58333333333334</v>
      </c>
      <c r="F35" s="111">
        <f t="shared" si="5"/>
        <v>134.5</v>
      </c>
      <c r="G35" s="111">
        <f t="shared" si="5"/>
        <v>145.91666666666666</v>
      </c>
      <c r="H35" s="111">
        <f t="shared" si="5"/>
        <v>136.66666666666666</v>
      </c>
      <c r="I35" s="111">
        <f t="shared" si="5"/>
        <v>131</v>
      </c>
      <c r="J35" s="111">
        <f t="shared" si="5"/>
        <v>116.75</v>
      </c>
      <c r="K35" s="111">
        <f t="shared" si="5"/>
        <v>61.416666666666664</v>
      </c>
      <c r="L35" s="111">
        <f t="shared" si="5"/>
        <v>74.583333333333329</v>
      </c>
      <c r="M35" s="111">
        <f t="shared" si="5"/>
        <v>65.916666666666671</v>
      </c>
      <c r="N35" s="111">
        <f t="shared" si="5"/>
        <v>64.666666666666671</v>
      </c>
      <c r="O35" s="111">
        <f t="shared" si="5"/>
        <v>93.083333333333329</v>
      </c>
      <c r="P35" s="111">
        <f t="shared" si="5"/>
        <v>77.166666666666671</v>
      </c>
      <c r="Q35" s="111">
        <f t="shared" si="5"/>
        <v>82.333333333333329</v>
      </c>
      <c r="R35" s="111">
        <f t="shared" si="5"/>
        <v>123.83333333333333</v>
      </c>
      <c r="S35" s="111">
        <f t="shared" si="5"/>
        <v>73.333333333333329</v>
      </c>
      <c r="T35" s="111">
        <f t="shared" si="5"/>
        <v>61.666666666666664</v>
      </c>
      <c r="U35" s="111">
        <f t="shared" si="5"/>
        <v>1753.1666666666667</v>
      </c>
      <c r="V35" s="109" t="s">
        <v>98</v>
      </c>
      <c r="W35" s="253">
        <f>AVERAGE(W22:W33)</f>
        <v>86.168887180071394</v>
      </c>
      <c r="X35" s="137" t="s">
        <v>98</v>
      </c>
      <c r="Y35" s="9"/>
      <c r="Z35" s="42"/>
      <c r="AA35" s="11"/>
      <c r="AB35" s="11"/>
      <c r="AC35" s="44"/>
    </row>
    <row r="36" spans="1:29" ht="21.75" customHeight="1" thickBot="1" x14ac:dyDescent="0.2">
      <c r="A36" s="6"/>
      <c r="B36" s="153" t="s">
        <v>164</v>
      </c>
      <c r="C36" s="112">
        <f>C34/$X$34/1</f>
        <v>0.91803278688524592</v>
      </c>
      <c r="D36" s="112">
        <f t="shared" ref="D36:J36" si="6">D34/$X$34/4</f>
        <v>1.8329918032786885</v>
      </c>
      <c r="E36" s="248">
        <f t="shared" si="6"/>
        <v>1.7530737704918034</v>
      </c>
      <c r="F36" s="112">
        <f t="shared" si="6"/>
        <v>1.653688524590164</v>
      </c>
      <c r="G36" s="113">
        <f t="shared" si="6"/>
        <v>1.7940573770491803</v>
      </c>
      <c r="H36" s="112">
        <f t="shared" si="6"/>
        <v>1.680327868852459</v>
      </c>
      <c r="I36" s="112">
        <f t="shared" si="6"/>
        <v>1.610655737704918</v>
      </c>
      <c r="J36" s="112">
        <f t="shared" si="6"/>
        <v>1.4354508196721312</v>
      </c>
      <c r="K36" s="112">
        <f>K34/$X$34/2</f>
        <v>1.5102459016393444</v>
      </c>
      <c r="L36" s="113">
        <f>L34/$X$34/2</f>
        <v>1.834016393442623</v>
      </c>
      <c r="M36" s="112">
        <f>M34/$X$34/2</f>
        <v>1.6209016393442623</v>
      </c>
      <c r="N36" s="112">
        <f>N34/$X$34/2</f>
        <v>1.5901639344262295</v>
      </c>
      <c r="O36" s="112">
        <f t="shared" ref="O36:T36" si="7">O34/$X$34/3</f>
        <v>1.5259562841530057</v>
      </c>
      <c r="P36" s="112">
        <f t="shared" si="7"/>
        <v>1.2650273224043715</v>
      </c>
      <c r="Q36" s="112">
        <f t="shared" si="7"/>
        <v>1.3497267759562843</v>
      </c>
      <c r="R36" s="113">
        <f t="shared" si="7"/>
        <v>2.0300546448087431</v>
      </c>
      <c r="S36" s="112">
        <f t="shared" si="7"/>
        <v>1.2021857923497268</v>
      </c>
      <c r="T36" s="112">
        <f t="shared" si="7"/>
        <v>1.0109289617486339</v>
      </c>
      <c r="U36" s="115">
        <f>U34/X34/58</f>
        <v>1.4865743357829282</v>
      </c>
      <c r="V36" s="109" t="s">
        <v>98</v>
      </c>
      <c r="W36" s="110" t="s">
        <v>98</v>
      </c>
      <c r="X36" s="137" t="s">
        <v>98</v>
      </c>
      <c r="Y36" s="9"/>
      <c r="Z36" s="87"/>
      <c r="AA36" s="11"/>
      <c r="AB36" s="11"/>
      <c r="AC36" s="44"/>
    </row>
    <row r="37" spans="1:29" ht="19.5" customHeight="1" x14ac:dyDescent="0.15">
      <c r="A37" s="6"/>
      <c r="B37" s="150" t="s">
        <v>199</v>
      </c>
      <c r="C37" s="130">
        <v>13</v>
      </c>
      <c r="D37" s="130">
        <v>109</v>
      </c>
      <c r="E37" s="130">
        <v>121</v>
      </c>
      <c r="F37" s="130">
        <v>114</v>
      </c>
      <c r="G37" s="130">
        <v>128</v>
      </c>
      <c r="H37" s="130">
        <v>126</v>
      </c>
      <c r="I37" s="130">
        <v>90</v>
      </c>
      <c r="J37" s="130">
        <v>101</v>
      </c>
      <c r="K37" s="130">
        <v>66</v>
      </c>
      <c r="L37" s="130">
        <v>56</v>
      </c>
      <c r="M37" s="130">
        <v>50</v>
      </c>
      <c r="N37" s="130">
        <v>46</v>
      </c>
      <c r="O37" s="130">
        <v>79</v>
      </c>
      <c r="P37" s="130">
        <v>84</v>
      </c>
      <c r="Q37" s="130">
        <v>74</v>
      </c>
      <c r="R37" s="130">
        <v>88</v>
      </c>
      <c r="S37" s="130">
        <v>70</v>
      </c>
      <c r="T37" s="130">
        <v>81</v>
      </c>
      <c r="U37" s="130">
        <f t="shared" ref="U37:U43" si="8">SUM(C37:T37)</f>
        <v>1496</v>
      </c>
      <c r="V37" s="128" t="s">
        <v>134</v>
      </c>
      <c r="W37" s="131">
        <f t="shared" ref="W37:W43" si="9">U37/X37</f>
        <v>71.238095238095241</v>
      </c>
      <c r="X37" s="139">
        <v>21</v>
      </c>
      <c r="Y37" s="9"/>
      <c r="Z37" s="76"/>
      <c r="AA37" s="11"/>
      <c r="AB37" s="11"/>
      <c r="AC37" s="44"/>
    </row>
    <row r="38" spans="1:29" ht="19.5" customHeight="1" x14ac:dyDescent="0.15">
      <c r="A38" s="6"/>
      <c r="B38" s="151" t="s">
        <v>130</v>
      </c>
      <c r="C38" s="116">
        <v>16</v>
      </c>
      <c r="D38" s="116">
        <v>99</v>
      </c>
      <c r="E38" s="116">
        <v>112</v>
      </c>
      <c r="F38" s="116">
        <v>111</v>
      </c>
      <c r="G38" s="116">
        <v>119</v>
      </c>
      <c r="H38" s="116">
        <v>103</v>
      </c>
      <c r="I38" s="116">
        <v>88</v>
      </c>
      <c r="J38" s="116">
        <v>96</v>
      </c>
      <c r="K38" s="116">
        <v>68</v>
      </c>
      <c r="L38" s="116">
        <v>57</v>
      </c>
      <c r="M38" s="116">
        <v>54</v>
      </c>
      <c r="N38" s="116">
        <v>47</v>
      </c>
      <c r="O38" s="116">
        <v>66</v>
      </c>
      <c r="P38" s="116">
        <v>69</v>
      </c>
      <c r="Q38" s="116">
        <v>66</v>
      </c>
      <c r="R38" s="116">
        <v>78</v>
      </c>
      <c r="S38" s="116">
        <v>74</v>
      </c>
      <c r="T38" s="116">
        <v>68</v>
      </c>
      <c r="U38" s="116">
        <f t="shared" si="8"/>
        <v>1391</v>
      </c>
      <c r="V38" s="103" t="s">
        <v>48</v>
      </c>
      <c r="W38" s="117">
        <f t="shared" si="9"/>
        <v>69.55</v>
      </c>
      <c r="X38" s="140">
        <v>20</v>
      </c>
      <c r="Y38" s="9"/>
      <c r="Z38" s="76"/>
      <c r="AA38" s="11"/>
      <c r="AB38" s="11"/>
      <c r="AC38" s="44"/>
    </row>
    <row r="39" spans="1:29" ht="19.5" customHeight="1" x14ac:dyDescent="0.15">
      <c r="A39" s="6"/>
      <c r="B39" s="152" t="s">
        <v>131</v>
      </c>
      <c r="C39" s="132">
        <v>19</v>
      </c>
      <c r="D39" s="132">
        <v>106</v>
      </c>
      <c r="E39" s="132">
        <v>118</v>
      </c>
      <c r="F39" s="132">
        <v>102</v>
      </c>
      <c r="G39" s="132">
        <v>133</v>
      </c>
      <c r="H39" s="132">
        <v>106</v>
      </c>
      <c r="I39" s="132">
        <v>110</v>
      </c>
      <c r="J39" s="132">
        <v>90</v>
      </c>
      <c r="K39" s="132">
        <v>63</v>
      </c>
      <c r="L39" s="132">
        <v>50</v>
      </c>
      <c r="M39" s="132">
        <v>58</v>
      </c>
      <c r="N39" s="132">
        <v>52</v>
      </c>
      <c r="O39" s="132">
        <v>79</v>
      </c>
      <c r="P39" s="132">
        <v>74</v>
      </c>
      <c r="Q39" s="132">
        <v>72</v>
      </c>
      <c r="R39" s="132">
        <v>82</v>
      </c>
      <c r="S39" s="132">
        <v>99</v>
      </c>
      <c r="T39" s="132">
        <v>81</v>
      </c>
      <c r="U39" s="132">
        <f t="shared" si="8"/>
        <v>1494</v>
      </c>
      <c r="V39" s="125" t="s">
        <v>49</v>
      </c>
      <c r="W39" s="133">
        <f t="shared" si="9"/>
        <v>71.142857142857139</v>
      </c>
      <c r="X39" s="141">
        <v>21</v>
      </c>
      <c r="Y39" s="9"/>
      <c r="Z39" s="76"/>
      <c r="AA39" s="11"/>
      <c r="AB39" s="11"/>
      <c r="AC39" s="44"/>
    </row>
    <row r="40" spans="1:29" ht="19.5" customHeight="1" x14ac:dyDescent="0.15">
      <c r="A40" s="6"/>
      <c r="B40" s="151" t="s">
        <v>132</v>
      </c>
      <c r="C40" s="116">
        <v>21</v>
      </c>
      <c r="D40" s="116">
        <v>128</v>
      </c>
      <c r="E40" s="116">
        <v>128</v>
      </c>
      <c r="F40" s="116">
        <v>138</v>
      </c>
      <c r="G40" s="116">
        <v>143</v>
      </c>
      <c r="H40" s="116">
        <v>134</v>
      </c>
      <c r="I40" s="116">
        <v>125</v>
      </c>
      <c r="J40" s="116">
        <v>114</v>
      </c>
      <c r="K40" s="116">
        <v>50</v>
      </c>
      <c r="L40" s="116">
        <v>66</v>
      </c>
      <c r="M40" s="116">
        <v>59</v>
      </c>
      <c r="N40" s="116">
        <v>57</v>
      </c>
      <c r="O40" s="116">
        <v>89</v>
      </c>
      <c r="P40" s="116">
        <v>87</v>
      </c>
      <c r="Q40" s="116">
        <v>83</v>
      </c>
      <c r="R40" s="116">
        <v>91</v>
      </c>
      <c r="S40" s="116">
        <v>106</v>
      </c>
      <c r="T40" s="116">
        <v>90</v>
      </c>
      <c r="U40" s="116">
        <f t="shared" si="8"/>
        <v>1709</v>
      </c>
      <c r="V40" s="103" t="s">
        <v>50</v>
      </c>
      <c r="W40" s="117">
        <f t="shared" si="9"/>
        <v>77.681818181818187</v>
      </c>
      <c r="X40" s="140">
        <v>22</v>
      </c>
      <c r="Y40" s="9"/>
      <c r="Z40" s="76"/>
      <c r="AA40" s="11"/>
      <c r="AB40" s="11"/>
      <c r="AC40" s="44"/>
    </row>
    <row r="41" spans="1:29" ht="19.5" customHeight="1" x14ac:dyDescent="0.15">
      <c r="A41" s="6"/>
      <c r="B41" s="152" t="s">
        <v>133</v>
      </c>
      <c r="C41" s="132">
        <v>19</v>
      </c>
      <c r="D41" s="132">
        <v>98</v>
      </c>
      <c r="E41" s="132">
        <v>118</v>
      </c>
      <c r="F41" s="132">
        <v>117</v>
      </c>
      <c r="G41" s="132">
        <v>125</v>
      </c>
      <c r="H41" s="132">
        <v>113</v>
      </c>
      <c r="I41" s="132">
        <v>117</v>
      </c>
      <c r="J41" s="132">
        <v>99</v>
      </c>
      <c r="K41" s="132">
        <v>43</v>
      </c>
      <c r="L41" s="132">
        <v>69</v>
      </c>
      <c r="M41" s="132">
        <v>58</v>
      </c>
      <c r="N41" s="132">
        <v>48</v>
      </c>
      <c r="O41" s="132">
        <v>71</v>
      </c>
      <c r="P41" s="132">
        <v>76</v>
      </c>
      <c r="Q41" s="132">
        <v>76</v>
      </c>
      <c r="R41" s="132">
        <v>79</v>
      </c>
      <c r="S41" s="132">
        <v>64</v>
      </c>
      <c r="T41" s="132">
        <v>80</v>
      </c>
      <c r="U41" s="132">
        <f t="shared" si="8"/>
        <v>1470</v>
      </c>
      <c r="V41" s="125" t="s">
        <v>31</v>
      </c>
      <c r="W41" s="133">
        <f t="shared" si="9"/>
        <v>70</v>
      </c>
      <c r="X41" s="141">
        <v>21</v>
      </c>
      <c r="Y41" s="9"/>
      <c r="Z41" s="76"/>
      <c r="AA41" s="11"/>
      <c r="AB41" s="11"/>
      <c r="AC41" s="44"/>
    </row>
    <row r="42" spans="1:29" ht="19.5" customHeight="1" x14ac:dyDescent="0.15">
      <c r="A42" s="6"/>
      <c r="B42" s="151" t="s">
        <v>27</v>
      </c>
      <c r="C42" s="116">
        <v>22</v>
      </c>
      <c r="D42" s="116">
        <v>108</v>
      </c>
      <c r="E42" s="116">
        <v>136</v>
      </c>
      <c r="F42" s="116">
        <v>118</v>
      </c>
      <c r="G42" s="116">
        <v>131</v>
      </c>
      <c r="H42" s="116">
        <v>119</v>
      </c>
      <c r="I42" s="116">
        <v>117</v>
      </c>
      <c r="J42" s="116">
        <v>103</v>
      </c>
      <c r="K42" s="116">
        <v>63</v>
      </c>
      <c r="L42" s="116">
        <v>68</v>
      </c>
      <c r="M42" s="116">
        <v>56</v>
      </c>
      <c r="N42" s="116">
        <v>47</v>
      </c>
      <c r="O42" s="116">
        <v>79</v>
      </c>
      <c r="P42" s="116">
        <v>73</v>
      </c>
      <c r="Q42" s="116">
        <v>78</v>
      </c>
      <c r="R42" s="116">
        <v>96</v>
      </c>
      <c r="S42" s="116">
        <v>62</v>
      </c>
      <c r="T42" s="116">
        <v>81</v>
      </c>
      <c r="U42" s="116">
        <f t="shared" si="8"/>
        <v>1557</v>
      </c>
      <c r="V42" s="103" t="s">
        <v>25</v>
      </c>
      <c r="W42" s="117">
        <f t="shared" si="9"/>
        <v>77.849999999999994</v>
      </c>
      <c r="X42" s="140">
        <v>20</v>
      </c>
      <c r="Y42" s="9"/>
      <c r="Z42" s="77"/>
      <c r="AA42" s="11"/>
      <c r="AB42" s="11"/>
      <c r="AC42" s="44"/>
    </row>
    <row r="43" spans="1:29" ht="19.5" customHeight="1" x14ac:dyDescent="0.15">
      <c r="A43" s="6"/>
      <c r="B43" s="152" t="s">
        <v>28</v>
      </c>
      <c r="C43" s="132">
        <v>15</v>
      </c>
      <c r="D43" s="132">
        <v>107</v>
      </c>
      <c r="E43" s="132">
        <v>114</v>
      </c>
      <c r="F43" s="132">
        <v>132</v>
      </c>
      <c r="G43" s="132">
        <v>160</v>
      </c>
      <c r="H43" s="132">
        <v>139</v>
      </c>
      <c r="I43" s="132">
        <v>125</v>
      </c>
      <c r="J43" s="132">
        <v>104</v>
      </c>
      <c r="K43" s="132">
        <v>69</v>
      </c>
      <c r="L43" s="132">
        <v>72</v>
      </c>
      <c r="M43" s="132">
        <v>74</v>
      </c>
      <c r="N43" s="132">
        <v>51</v>
      </c>
      <c r="O43" s="132">
        <v>88</v>
      </c>
      <c r="P43" s="132">
        <v>90</v>
      </c>
      <c r="Q43" s="132">
        <v>78</v>
      </c>
      <c r="R43" s="132">
        <v>88</v>
      </c>
      <c r="S43" s="132">
        <v>60</v>
      </c>
      <c r="T43" s="132">
        <v>85</v>
      </c>
      <c r="U43" s="132">
        <f t="shared" si="8"/>
        <v>1651</v>
      </c>
      <c r="V43" s="125" t="s">
        <v>26</v>
      </c>
      <c r="W43" s="133">
        <f t="shared" si="9"/>
        <v>75.045454545454547</v>
      </c>
      <c r="X43" s="141">
        <v>22</v>
      </c>
      <c r="Y43" s="9"/>
      <c r="Z43" s="77"/>
      <c r="AA43" s="11"/>
      <c r="AB43" s="11"/>
      <c r="AC43" s="44"/>
    </row>
    <row r="44" spans="1:29" ht="19.5" hidden="1" customHeight="1" x14ac:dyDescent="0.15">
      <c r="A44" s="6"/>
      <c r="B44" s="87" t="s">
        <v>32</v>
      </c>
      <c r="C44" s="96"/>
      <c r="D44" s="96"/>
      <c r="E44" s="96"/>
      <c r="F44" s="96"/>
      <c r="G44" s="96"/>
      <c r="H44" s="96"/>
      <c r="I44" s="96"/>
      <c r="J44" s="96"/>
      <c r="K44" s="96"/>
      <c r="L44" s="96"/>
      <c r="M44" s="96"/>
      <c r="N44" s="96"/>
      <c r="O44" s="96"/>
      <c r="P44" s="96"/>
      <c r="Q44" s="96"/>
      <c r="R44" s="96"/>
      <c r="S44" s="96"/>
      <c r="T44" s="96"/>
      <c r="U44" s="96"/>
      <c r="V44" s="88" t="s">
        <v>33</v>
      </c>
      <c r="W44" s="95"/>
      <c r="X44" s="94"/>
      <c r="Y44" s="9"/>
      <c r="Z44" s="77"/>
      <c r="AA44" s="11"/>
      <c r="AB44" s="11"/>
      <c r="AC44" s="44"/>
    </row>
    <row r="45" spans="1:29" ht="19.5" hidden="1" customHeight="1" x14ac:dyDescent="0.15">
      <c r="A45" s="6"/>
      <c r="B45" s="87" t="s">
        <v>36</v>
      </c>
      <c r="C45" s="96"/>
      <c r="D45" s="96"/>
      <c r="E45" s="96"/>
      <c r="F45" s="96"/>
      <c r="G45" s="96"/>
      <c r="H45" s="96"/>
      <c r="I45" s="96"/>
      <c r="J45" s="96"/>
      <c r="K45" s="96"/>
      <c r="L45" s="96"/>
      <c r="M45" s="96"/>
      <c r="N45" s="96"/>
      <c r="O45" s="96"/>
      <c r="P45" s="96"/>
      <c r="Q45" s="96"/>
      <c r="R45" s="96"/>
      <c r="S45" s="96"/>
      <c r="T45" s="96"/>
      <c r="U45" s="96"/>
      <c r="V45" s="88" t="s">
        <v>51</v>
      </c>
      <c r="W45" s="95"/>
      <c r="X45" s="94"/>
      <c r="Y45" s="9"/>
      <c r="Z45" s="77"/>
      <c r="AA45" s="11"/>
      <c r="AB45" s="11"/>
      <c r="AC45" s="44"/>
    </row>
    <row r="46" spans="1:29" ht="19.5" hidden="1" customHeight="1" x14ac:dyDescent="0.15">
      <c r="A46" s="6"/>
      <c r="B46" s="87" t="s">
        <v>38</v>
      </c>
      <c r="C46" s="93"/>
      <c r="D46" s="93"/>
      <c r="E46" s="93"/>
      <c r="F46" s="93"/>
      <c r="G46" s="93"/>
      <c r="H46" s="93"/>
      <c r="I46" s="93"/>
      <c r="J46" s="93"/>
      <c r="K46" s="93"/>
      <c r="L46" s="93"/>
      <c r="M46" s="93"/>
      <c r="N46" s="93"/>
      <c r="O46" s="93"/>
      <c r="P46" s="93"/>
      <c r="Q46" s="93"/>
      <c r="R46" s="93"/>
      <c r="S46" s="93"/>
      <c r="T46" s="93"/>
      <c r="U46" s="93"/>
      <c r="V46" s="88" t="s">
        <v>37</v>
      </c>
      <c r="W46" s="95"/>
      <c r="X46" s="94"/>
      <c r="Y46" s="9"/>
      <c r="Z46" s="76"/>
      <c r="AA46" s="11"/>
      <c r="AB46" s="11"/>
      <c r="AC46" s="44"/>
    </row>
    <row r="47" spans="1:29" ht="19.5" hidden="1" customHeight="1" x14ac:dyDescent="0.15">
      <c r="A47" s="6"/>
      <c r="B47" s="87" t="s">
        <v>71</v>
      </c>
      <c r="C47" s="93"/>
      <c r="D47" s="93"/>
      <c r="E47" s="93"/>
      <c r="F47" s="93"/>
      <c r="G47" s="93"/>
      <c r="H47" s="93"/>
      <c r="I47" s="93"/>
      <c r="J47" s="93"/>
      <c r="K47" s="93"/>
      <c r="L47" s="93"/>
      <c r="M47" s="93"/>
      <c r="N47" s="93"/>
      <c r="O47" s="93"/>
      <c r="P47" s="93"/>
      <c r="Q47" s="93"/>
      <c r="R47" s="93"/>
      <c r="S47" s="93"/>
      <c r="T47" s="93"/>
      <c r="U47" s="93"/>
      <c r="V47" s="88" t="s">
        <v>144</v>
      </c>
      <c r="W47" s="95"/>
      <c r="X47" s="94"/>
      <c r="Y47" s="9"/>
      <c r="Z47" s="77"/>
      <c r="AA47" s="11"/>
      <c r="AB47" s="11"/>
      <c r="AC47" s="44"/>
    </row>
    <row r="48" spans="1:29" ht="19.5" hidden="1" customHeight="1" x14ac:dyDescent="0.15">
      <c r="A48" s="6"/>
      <c r="B48" s="87" t="s">
        <v>56</v>
      </c>
      <c r="C48" s="93"/>
      <c r="D48" s="93"/>
      <c r="E48" s="93"/>
      <c r="F48" s="93"/>
      <c r="G48" s="93"/>
      <c r="H48" s="93"/>
      <c r="I48" s="93"/>
      <c r="J48" s="93"/>
      <c r="K48" s="93"/>
      <c r="L48" s="93"/>
      <c r="M48" s="93"/>
      <c r="N48" s="93"/>
      <c r="O48" s="93"/>
      <c r="P48" s="93"/>
      <c r="Q48" s="93"/>
      <c r="R48" s="93"/>
      <c r="S48" s="93"/>
      <c r="T48" s="93"/>
      <c r="U48" s="93"/>
      <c r="V48" s="88" t="s">
        <v>46</v>
      </c>
      <c r="W48" s="95"/>
      <c r="X48" s="94"/>
      <c r="Y48" s="9"/>
      <c r="Z48" s="77"/>
      <c r="AA48" s="11"/>
      <c r="AB48" s="11"/>
      <c r="AC48" s="44"/>
    </row>
    <row r="49" spans="1:30" ht="19.5" customHeight="1" thickBot="1" x14ac:dyDescent="0.2">
      <c r="A49" s="6"/>
      <c r="B49" s="222" t="s">
        <v>219</v>
      </c>
      <c r="C49" s="226">
        <v>16</v>
      </c>
      <c r="D49" s="226">
        <v>84</v>
      </c>
      <c r="E49" s="226">
        <v>107</v>
      </c>
      <c r="F49" s="226">
        <v>112</v>
      </c>
      <c r="G49" s="226">
        <v>114</v>
      </c>
      <c r="H49" s="226">
        <v>112</v>
      </c>
      <c r="I49" s="226">
        <v>99</v>
      </c>
      <c r="J49" s="226">
        <v>93</v>
      </c>
      <c r="K49" s="226">
        <v>49</v>
      </c>
      <c r="L49" s="226">
        <v>56</v>
      </c>
      <c r="M49" s="226">
        <v>52</v>
      </c>
      <c r="N49" s="226">
        <v>53</v>
      </c>
      <c r="O49" s="226">
        <v>70</v>
      </c>
      <c r="P49" s="226">
        <v>73</v>
      </c>
      <c r="Q49" s="226">
        <v>64</v>
      </c>
      <c r="R49" s="226">
        <v>61</v>
      </c>
      <c r="S49" s="226">
        <v>52</v>
      </c>
      <c r="T49" s="226">
        <v>54</v>
      </c>
      <c r="U49" s="227">
        <f t="shared" ref="U49:U53" si="10">SUM(C49:T49)</f>
        <v>1321</v>
      </c>
      <c r="V49" s="221" t="s">
        <v>224</v>
      </c>
      <c r="W49" s="224">
        <f t="shared" ref="W49:W53" si="11">U49/X49</f>
        <v>73.388888888888886</v>
      </c>
      <c r="X49" s="225">
        <v>18</v>
      </c>
      <c r="Y49" s="9"/>
      <c r="Z49" s="220"/>
      <c r="AA49" s="11"/>
      <c r="AB49" s="11"/>
      <c r="AC49" s="44"/>
    </row>
    <row r="50" spans="1:30" ht="19.5" customHeight="1" x14ac:dyDescent="0.15">
      <c r="A50" s="6"/>
      <c r="B50" s="152" t="s">
        <v>220</v>
      </c>
      <c r="C50" s="132">
        <v>13</v>
      </c>
      <c r="D50" s="132">
        <v>97</v>
      </c>
      <c r="E50" s="132">
        <v>114</v>
      </c>
      <c r="F50" s="132">
        <v>127</v>
      </c>
      <c r="G50" s="132">
        <v>133</v>
      </c>
      <c r="H50" s="132">
        <v>113</v>
      </c>
      <c r="I50" s="132">
        <v>106</v>
      </c>
      <c r="J50" s="132">
        <v>105</v>
      </c>
      <c r="K50" s="132">
        <v>55</v>
      </c>
      <c r="L50" s="132">
        <v>57</v>
      </c>
      <c r="M50" s="132">
        <v>62</v>
      </c>
      <c r="N50" s="132">
        <v>58</v>
      </c>
      <c r="O50" s="132">
        <v>79</v>
      </c>
      <c r="P50" s="132">
        <v>68</v>
      </c>
      <c r="Q50" s="132">
        <v>72</v>
      </c>
      <c r="R50" s="132">
        <v>76</v>
      </c>
      <c r="S50" s="132">
        <v>62</v>
      </c>
      <c r="T50" s="132">
        <v>62</v>
      </c>
      <c r="U50" s="132">
        <f t="shared" si="10"/>
        <v>1459</v>
      </c>
      <c r="V50" s="125" t="s">
        <v>225</v>
      </c>
      <c r="W50" s="133">
        <f t="shared" si="11"/>
        <v>76.78947368421052</v>
      </c>
      <c r="X50" s="141">
        <v>19</v>
      </c>
      <c r="Y50" s="9"/>
      <c r="Z50" s="266" t="s">
        <v>227</v>
      </c>
      <c r="AA50" s="37" t="s">
        <v>55</v>
      </c>
      <c r="AB50" s="37" t="s">
        <v>54</v>
      </c>
      <c r="AC50" s="38" t="s">
        <v>68</v>
      </c>
    </row>
    <row r="51" spans="1:30" ht="19.5" customHeight="1" thickBot="1" x14ac:dyDescent="0.2">
      <c r="A51" s="6"/>
      <c r="B51" s="151" t="s">
        <v>221</v>
      </c>
      <c r="C51" s="116">
        <v>15</v>
      </c>
      <c r="D51" s="116">
        <v>93</v>
      </c>
      <c r="E51" s="116">
        <v>108</v>
      </c>
      <c r="F51" s="116">
        <v>105</v>
      </c>
      <c r="G51" s="116">
        <v>116</v>
      </c>
      <c r="H51" s="116">
        <v>102</v>
      </c>
      <c r="I51" s="116">
        <v>95</v>
      </c>
      <c r="J51" s="116">
        <v>94</v>
      </c>
      <c r="K51" s="116">
        <v>59</v>
      </c>
      <c r="L51" s="116">
        <v>49</v>
      </c>
      <c r="M51" s="116">
        <v>49</v>
      </c>
      <c r="N51" s="116">
        <v>50</v>
      </c>
      <c r="O51" s="116">
        <v>66</v>
      </c>
      <c r="P51" s="116">
        <v>68</v>
      </c>
      <c r="Q51" s="116">
        <v>59</v>
      </c>
      <c r="R51" s="116">
        <v>79</v>
      </c>
      <c r="S51" s="116">
        <v>57</v>
      </c>
      <c r="T51" s="116">
        <v>64</v>
      </c>
      <c r="U51" s="227">
        <f t="shared" si="10"/>
        <v>1328</v>
      </c>
      <c r="V51" s="223" t="s">
        <v>221</v>
      </c>
      <c r="W51" s="224">
        <f t="shared" si="11"/>
        <v>69.89473684210526</v>
      </c>
      <c r="X51" s="225">
        <v>19</v>
      </c>
      <c r="Y51" s="9"/>
      <c r="Z51" s="267"/>
      <c r="AA51" s="39">
        <f>SUM(U37:U53)</f>
        <v>17904</v>
      </c>
      <c r="AB51" s="39">
        <f>SUM(X37:X53)</f>
        <v>244</v>
      </c>
      <c r="AC51" s="229">
        <f>AA51/AB51</f>
        <v>73.377049180327873</v>
      </c>
    </row>
    <row r="52" spans="1:30" ht="19.5" customHeight="1" x14ac:dyDescent="0.15">
      <c r="A52" s="6"/>
      <c r="B52" s="152" t="s">
        <v>222</v>
      </c>
      <c r="C52" s="132">
        <v>12</v>
      </c>
      <c r="D52" s="132">
        <v>97</v>
      </c>
      <c r="E52" s="132">
        <v>96</v>
      </c>
      <c r="F52" s="132">
        <v>110</v>
      </c>
      <c r="G52" s="132">
        <v>124</v>
      </c>
      <c r="H52" s="132">
        <v>102</v>
      </c>
      <c r="I52" s="132">
        <v>98</v>
      </c>
      <c r="J52" s="132">
        <v>98</v>
      </c>
      <c r="K52" s="132">
        <v>55</v>
      </c>
      <c r="L52" s="132">
        <v>45</v>
      </c>
      <c r="M52" s="132">
        <v>50</v>
      </c>
      <c r="N52" s="132">
        <v>54</v>
      </c>
      <c r="O52" s="132">
        <v>74</v>
      </c>
      <c r="P52" s="132">
        <v>73</v>
      </c>
      <c r="Q52" s="132">
        <v>67</v>
      </c>
      <c r="R52" s="132">
        <v>94</v>
      </c>
      <c r="S52" s="132">
        <v>72</v>
      </c>
      <c r="T52" s="132">
        <v>74</v>
      </c>
      <c r="U52" s="132">
        <f t="shared" si="10"/>
        <v>1395</v>
      </c>
      <c r="V52" s="125" t="s">
        <v>222</v>
      </c>
      <c r="W52" s="133">
        <f t="shared" si="11"/>
        <v>73.421052631578945</v>
      </c>
      <c r="X52" s="141">
        <v>19</v>
      </c>
      <c r="Y52" s="9"/>
      <c r="Z52" s="220"/>
      <c r="AA52" s="11"/>
      <c r="AB52" s="11"/>
      <c r="AC52" s="44"/>
    </row>
    <row r="53" spans="1:30" ht="19.5" customHeight="1" x14ac:dyDescent="0.15">
      <c r="A53" s="6"/>
      <c r="B53" s="151" t="s">
        <v>223</v>
      </c>
      <c r="C53" s="116">
        <v>20</v>
      </c>
      <c r="D53" s="116">
        <v>115</v>
      </c>
      <c r="E53" s="116">
        <v>115</v>
      </c>
      <c r="F53" s="116">
        <v>131</v>
      </c>
      <c r="G53" s="116">
        <v>144</v>
      </c>
      <c r="H53" s="116">
        <v>133</v>
      </c>
      <c r="I53" s="116">
        <v>116</v>
      </c>
      <c r="J53" s="116">
        <v>119</v>
      </c>
      <c r="K53" s="116">
        <v>66</v>
      </c>
      <c r="L53" s="116">
        <v>56</v>
      </c>
      <c r="M53" s="116">
        <v>53</v>
      </c>
      <c r="N53" s="116">
        <v>62</v>
      </c>
      <c r="O53" s="116">
        <v>88</v>
      </c>
      <c r="P53" s="116">
        <v>79</v>
      </c>
      <c r="Q53" s="116">
        <v>79</v>
      </c>
      <c r="R53" s="116">
        <v>97</v>
      </c>
      <c r="S53" s="116">
        <v>69</v>
      </c>
      <c r="T53" s="116">
        <v>91</v>
      </c>
      <c r="U53" s="227">
        <f t="shared" si="10"/>
        <v>1633</v>
      </c>
      <c r="V53" s="223" t="s">
        <v>226</v>
      </c>
      <c r="W53" s="224">
        <f t="shared" si="11"/>
        <v>74.227272727272734</v>
      </c>
      <c r="X53" s="225">
        <v>22</v>
      </c>
      <c r="Y53" s="9"/>
      <c r="Z53" s="220"/>
      <c r="AA53" s="11"/>
      <c r="AB53" s="11"/>
      <c r="AC53" s="44"/>
    </row>
    <row r="54" spans="1:30" ht="19.5" customHeight="1" thickBot="1" x14ac:dyDescent="0.2">
      <c r="A54" s="6"/>
      <c r="B54" s="154" t="s">
        <v>143</v>
      </c>
      <c r="C54" s="118">
        <f>SUM(C37:C53)</f>
        <v>201</v>
      </c>
      <c r="D54" s="118">
        <f t="shared" ref="D54:U54" si="12">SUM(D37:D53)</f>
        <v>1241</v>
      </c>
      <c r="E54" s="118">
        <f t="shared" si="12"/>
        <v>1387</v>
      </c>
      <c r="F54" s="118">
        <f t="shared" si="12"/>
        <v>1417</v>
      </c>
      <c r="G54" s="118">
        <f t="shared" si="12"/>
        <v>1570</v>
      </c>
      <c r="H54" s="118">
        <f t="shared" si="12"/>
        <v>1402</v>
      </c>
      <c r="I54" s="118">
        <f t="shared" si="12"/>
        <v>1286</v>
      </c>
      <c r="J54" s="118">
        <f t="shared" si="12"/>
        <v>1216</v>
      </c>
      <c r="K54" s="118">
        <f t="shared" si="12"/>
        <v>706</v>
      </c>
      <c r="L54" s="118">
        <f t="shared" si="12"/>
        <v>701</v>
      </c>
      <c r="M54" s="118">
        <f t="shared" si="12"/>
        <v>675</v>
      </c>
      <c r="N54" s="118">
        <f t="shared" si="12"/>
        <v>625</v>
      </c>
      <c r="O54" s="118">
        <f t="shared" si="12"/>
        <v>928</v>
      </c>
      <c r="P54" s="118">
        <f t="shared" si="12"/>
        <v>914</v>
      </c>
      <c r="Q54" s="118">
        <f t="shared" si="12"/>
        <v>868</v>
      </c>
      <c r="R54" s="118">
        <f t="shared" si="12"/>
        <v>1009</v>
      </c>
      <c r="S54" s="118">
        <f t="shared" si="12"/>
        <v>847</v>
      </c>
      <c r="T54" s="118">
        <f t="shared" si="12"/>
        <v>911</v>
      </c>
      <c r="U54" s="249">
        <f t="shared" si="12"/>
        <v>17904</v>
      </c>
      <c r="V54" s="119" t="s">
        <v>145</v>
      </c>
      <c r="W54" s="120" t="s">
        <v>145</v>
      </c>
      <c r="X54" s="138">
        <f>SUM(X37:X53)</f>
        <v>244</v>
      </c>
      <c r="Y54" s="9"/>
      <c r="Z54" s="77"/>
      <c r="AA54" s="11"/>
      <c r="AB54" s="11"/>
      <c r="AC54" s="44"/>
    </row>
    <row r="55" spans="1:30" ht="19.5" customHeight="1" thickBot="1" x14ac:dyDescent="0.2">
      <c r="A55" s="6"/>
      <c r="B55" s="153" t="s">
        <v>142</v>
      </c>
      <c r="C55" s="111">
        <f>C54/12</f>
        <v>16.75</v>
      </c>
      <c r="D55" s="111">
        <f t="shared" ref="D55:U55" si="13">D54/12</f>
        <v>103.41666666666667</v>
      </c>
      <c r="E55" s="111">
        <f t="shared" si="13"/>
        <v>115.58333333333333</v>
      </c>
      <c r="F55" s="111">
        <f t="shared" si="13"/>
        <v>118.08333333333333</v>
      </c>
      <c r="G55" s="111">
        <f t="shared" si="13"/>
        <v>130.83333333333334</v>
      </c>
      <c r="H55" s="111">
        <f t="shared" si="13"/>
        <v>116.83333333333333</v>
      </c>
      <c r="I55" s="111">
        <f t="shared" si="13"/>
        <v>107.16666666666667</v>
      </c>
      <c r="J55" s="111">
        <f t="shared" si="13"/>
        <v>101.33333333333333</v>
      </c>
      <c r="K55" s="111">
        <f t="shared" si="13"/>
        <v>58.833333333333336</v>
      </c>
      <c r="L55" s="111">
        <f t="shared" si="13"/>
        <v>58.416666666666664</v>
      </c>
      <c r="M55" s="111">
        <f t="shared" si="13"/>
        <v>56.25</v>
      </c>
      <c r="N55" s="111">
        <f t="shared" si="13"/>
        <v>52.083333333333336</v>
      </c>
      <c r="O55" s="111">
        <f t="shared" si="13"/>
        <v>77.333333333333329</v>
      </c>
      <c r="P55" s="111">
        <f t="shared" si="13"/>
        <v>76.166666666666671</v>
      </c>
      <c r="Q55" s="111">
        <f t="shared" si="13"/>
        <v>72.333333333333329</v>
      </c>
      <c r="R55" s="111">
        <f t="shared" si="13"/>
        <v>84.083333333333329</v>
      </c>
      <c r="S55" s="111">
        <f t="shared" si="13"/>
        <v>70.583333333333329</v>
      </c>
      <c r="T55" s="111">
        <f t="shared" si="13"/>
        <v>75.916666666666671</v>
      </c>
      <c r="U55" s="111">
        <f t="shared" si="13"/>
        <v>1492</v>
      </c>
      <c r="V55" s="109" t="s">
        <v>145</v>
      </c>
      <c r="W55" s="253">
        <f>AVERAGE(W37:W48)</f>
        <v>73.215460729746454</v>
      </c>
      <c r="X55" s="137" t="s">
        <v>145</v>
      </c>
      <c r="Y55" s="9"/>
      <c r="Z55" s="77"/>
      <c r="AA55" s="11"/>
      <c r="AB55" s="11"/>
      <c r="AC55" s="44"/>
    </row>
    <row r="56" spans="1:30" ht="19.5" customHeight="1" thickBot="1" x14ac:dyDescent="0.2">
      <c r="A56" s="6"/>
      <c r="B56" s="153" t="s">
        <v>99</v>
      </c>
      <c r="C56" s="121">
        <f>C54/X54/1</f>
        <v>0.82377049180327866</v>
      </c>
      <c r="D56" s="121">
        <f t="shared" ref="D56:J56" si="14">D54/$X$54/4</f>
        <v>1.271516393442623</v>
      </c>
      <c r="E56" s="121">
        <f t="shared" si="14"/>
        <v>1.4211065573770492</v>
      </c>
      <c r="F56" s="122">
        <f t="shared" si="14"/>
        <v>1.451844262295082</v>
      </c>
      <c r="G56" s="122">
        <f t="shared" si="14"/>
        <v>1.6086065573770492</v>
      </c>
      <c r="H56" s="121">
        <f t="shared" si="14"/>
        <v>1.4364754098360655</v>
      </c>
      <c r="I56" s="121">
        <f t="shared" si="14"/>
        <v>1.3176229508196722</v>
      </c>
      <c r="J56" s="121">
        <f t="shared" si="14"/>
        <v>1.2459016393442623</v>
      </c>
      <c r="K56" s="122">
        <f>K54/$X$54/2</f>
        <v>1.4467213114754098</v>
      </c>
      <c r="L56" s="121">
        <f>L54/$X$54/2</f>
        <v>1.4364754098360655</v>
      </c>
      <c r="M56" s="121">
        <f>M54/$X$54/2</f>
        <v>1.3831967213114753</v>
      </c>
      <c r="N56" s="121">
        <f>N54/$X$54/2</f>
        <v>1.2807377049180328</v>
      </c>
      <c r="O56" s="121">
        <f t="shared" ref="O56:T56" si="15">O54/$X$54/3</f>
        <v>1.2677595628415299</v>
      </c>
      <c r="P56" s="121">
        <f t="shared" si="15"/>
        <v>1.2486338797814207</v>
      </c>
      <c r="Q56" s="121">
        <f t="shared" si="15"/>
        <v>1.1857923497267759</v>
      </c>
      <c r="R56" s="121">
        <f t="shared" si="15"/>
        <v>1.3784153005464479</v>
      </c>
      <c r="S56" s="121">
        <f t="shared" si="15"/>
        <v>1.1571038251366119</v>
      </c>
      <c r="T56" s="121">
        <f t="shared" si="15"/>
        <v>1.2445355191256831</v>
      </c>
      <c r="U56" s="121">
        <f>U54/X54/58</f>
        <v>1.2651215375918599</v>
      </c>
      <c r="V56" s="109" t="s">
        <v>196</v>
      </c>
      <c r="W56" s="114" t="s">
        <v>98</v>
      </c>
      <c r="X56" s="137" t="s">
        <v>98</v>
      </c>
      <c r="Y56" s="9"/>
      <c r="Z56" s="77"/>
      <c r="AA56" s="11"/>
      <c r="AB56" s="11"/>
      <c r="AC56" s="44"/>
    </row>
    <row r="57" spans="1:30" ht="19.5" customHeight="1" thickBot="1" x14ac:dyDescent="0.2">
      <c r="A57" s="6"/>
      <c r="B57" s="155" t="s">
        <v>100</v>
      </c>
      <c r="C57" s="97">
        <f t="shared" ref="C57:T57" si="16">C19+C34+C54</f>
        <v>605</v>
      </c>
      <c r="D57" s="97">
        <f t="shared" si="16"/>
        <v>4053</v>
      </c>
      <c r="E57" s="97">
        <f t="shared" si="16"/>
        <v>4156</v>
      </c>
      <c r="F57" s="97">
        <f t="shared" si="16"/>
        <v>4038</v>
      </c>
      <c r="G57" s="97">
        <f t="shared" si="16"/>
        <v>4563</v>
      </c>
      <c r="H57" s="97">
        <f t="shared" si="16"/>
        <v>4148</v>
      </c>
      <c r="I57" s="97">
        <f t="shared" si="16"/>
        <v>3885</v>
      </c>
      <c r="J57" s="97">
        <f t="shared" si="16"/>
        <v>3439</v>
      </c>
      <c r="K57" s="97">
        <f t="shared" si="16"/>
        <v>2022</v>
      </c>
      <c r="L57" s="97">
        <f t="shared" si="16"/>
        <v>2163</v>
      </c>
      <c r="M57" s="97">
        <f t="shared" si="16"/>
        <v>2092</v>
      </c>
      <c r="N57" s="97">
        <f t="shared" si="16"/>
        <v>2051</v>
      </c>
      <c r="O57" s="97">
        <f t="shared" si="16"/>
        <v>2969</v>
      </c>
      <c r="P57" s="97">
        <f t="shared" si="16"/>
        <v>2464</v>
      </c>
      <c r="Q57" s="97">
        <f t="shared" si="16"/>
        <v>2551</v>
      </c>
      <c r="R57" s="97">
        <f t="shared" si="16"/>
        <v>3439</v>
      </c>
      <c r="S57" s="97">
        <f t="shared" si="16"/>
        <v>2269</v>
      </c>
      <c r="T57" s="97">
        <f t="shared" si="16"/>
        <v>2260</v>
      </c>
      <c r="U57" s="254">
        <f>U19+U34+U54</f>
        <v>53167</v>
      </c>
      <c r="V57" s="98" t="s">
        <v>101</v>
      </c>
      <c r="W57" s="255">
        <f>U57/X57</f>
        <v>79.235469448584197</v>
      </c>
      <c r="X57" s="142">
        <f>X19+X34+X54</f>
        <v>671</v>
      </c>
      <c r="Y57" s="11"/>
    </row>
    <row r="58" spans="1:30" ht="14.25" customHeight="1" x14ac:dyDescent="0.15">
      <c r="B58" s="4"/>
      <c r="C58" s="5"/>
      <c r="D58" s="5"/>
      <c r="E58" s="5"/>
      <c r="F58" s="5"/>
      <c r="G58" s="5"/>
      <c r="H58" s="5"/>
      <c r="I58" s="5"/>
      <c r="J58" s="5"/>
      <c r="K58" s="5"/>
      <c r="L58" s="5"/>
      <c r="M58" s="5"/>
      <c r="N58" s="5"/>
      <c r="O58" s="5"/>
      <c r="P58" s="5"/>
      <c r="Q58" s="92"/>
      <c r="R58" s="5"/>
      <c r="S58" s="5"/>
      <c r="T58" s="5"/>
      <c r="U58" s="5"/>
      <c r="V58" s="5"/>
      <c r="W58" s="5"/>
      <c r="X58" s="6"/>
      <c r="Y58" s="6"/>
    </row>
    <row r="59" spans="1:30" ht="27" customHeight="1" x14ac:dyDescent="0.15">
      <c r="T59" s="91"/>
      <c r="V59" s="10"/>
      <c r="Y59" s="10"/>
      <c r="Z59" s="10"/>
      <c r="AA59" s="10"/>
      <c r="AB59" s="10"/>
      <c r="AC59" s="10"/>
      <c r="AD59" s="10"/>
    </row>
    <row r="60" spans="1:30" ht="19.5" customHeight="1" x14ac:dyDescent="0.15"/>
    <row r="61" spans="1:30" ht="16.5" customHeight="1" x14ac:dyDescent="0.15">
      <c r="B61" s="7"/>
    </row>
    <row r="62" spans="1:30" ht="16.5" customHeight="1" x14ac:dyDescent="0.15">
      <c r="B62" s="19" t="s">
        <v>24</v>
      </c>
    </row>
    <row r="63" spans="1:30" ht="9.75" customHeight="1" x14ac:dyDescent="0.15">
      <c r="B63" s="7"/>
    </row>
    <row r="64" spans="1:30" ht="16.5" customHeight="1" x14ac:dyDescent="0.15">
      <c r="B64" s="7" t="s">
        <v>228</v>
      </c>
    </row>
    <row r="65" spans="2:38" ht="18.75" customHeight="1" x14ac:dyDescent="0.15">
      <c r="B65" s="283" t="s">
        <v>23</v>
      </c>
      <c r="C65" s="283"/>
      <c r="D65" s="30">
        <v>0.33333333333333331</v>
      </c>
      <c r="E65" s="30">
        <v>0.35416666666666669</v>
      </c>
      <c r="F65" s="30">
        <v>0.375</v>
      </c>
      <c r="G65" s="30">
        <v>0.39583333333333298</v>
      </c>
      <c r="H65" s="30">
        <v>0.41666666666666702</v>
      </c>
      <c r="I65" s="30">
        <v>0.4375</v>
      </c>
      <c r="J65" s="30">
        <v>0.45833333333333298</v>
      </c>
      <c r="K65" s="30">
        <v>0.47916666666666702</v>
      </c>
      <c r="L65" s="30">
        <v>0.5</v>
      </c>
      <c r="M65" s="30">
        <v>0.52083333333333304</v>
      </c>
      <c r="N65" s="30">
        <v>0.54166666666666696</v>
      </c>
      <c r="O65" s="30">
        <v>0.5625</v>
      </c>
      <c r="P65" s="30">
        <v>0.58333333333333304</v>
      </c>
      <c r="Q65" s="30">
        <v>0.60416666666666696</v>
      </c>
      <c r="R65" s="30">
        <v>0.625</v>
      </c>
      <c r="S65" s="30">
        <v>0.64583333333333404</v>
      </c>
      <c r="T65" s="30">
        <v>0.66666666666666696</v>
      </c>
      <c r="U65" s="30">
        <v>0.6875</v>
      </c>
      <c r="V65" s="34"/>
      <c r="Z65" s="3" t="s">
        <v>148</v>
      </c>
    </row>
    <row r="66" spans="2:38" ht="18.75" customHeight="1" x14ac:dyDescent="0.15">
      <c r="B66" s="281" t="s">
        <v>104</v>
      </c>
      <c r="C66" s="282"/>
      <c r="D66" s="61">
        <v>20</v>
      </c>
      <c r="E66" s="61">
        <v>114</v>
      </c>
      <c r="F66" s="61">
        <v>118</v>
      </c>
      <c r="G66" s="61">
        <v>112</v>
      </c>
      <c r="H66" s="61">
        <v>138</v>
      </c>
      <c r="I66" s="61">
        <v>123</v>
      </c>
      <c r="J66" s="61">
        <v>114</v>
      </c>
      <c r="K66" s="61">
        <v>91</v>
      </c>
      <c r="L66" s="61">
        <v>64</v>
      </c>
      <c r="M66" s="61">
        <v>63</v>
      </c>
      <c r="N66" s="61">
        <v>70</v>
      </c>
      <c r="O66" s="61">
        <v>72</v>
      </c>
      <c r="P66" s="61">
        <v>103</v>
      </c>
      <c r="Q66" s="61">
        <v>69</v>
      </c>
      <c r="R66" s="61">
        <v>77</v>
      </c>
      <c r="S66" s="61">
        <v>105</v>
      </c>
      <c r="T66" s="61">
        <v>60</v>
      </c>
      <c r="U66" s="61">
        <v>68</v>
      </c>
      <c r="V66" s="34"/>
      <c r="Z66" s="20"/>
      <c r="AA66" s="20" t="s">
        <v>152</v>
      </c>
      <c r="AB66" s="20" t="s">
        <v>153</v>
      </c>
      <c r="AC66" s="20" t="s">
        <v>154</v>
      </c>
      <c r="AD66" s="20" t="s">
        <v>155</v>
      </c>
      <c r="AE66" s="20" t="s">
        <v>156</v>
      </c>
      <c r="AF66" s="20" t="s">
        <v>157</v>
      </c>
      <c r="AG66" s="20" t="s">
        <v>158</v>
      </c>
      <c r="AH66" s="20" t="s">
        <v>159</v>
      </c>
      <c r="AI66" s="20" t="s">
        <v>160</v>
      </c>
      <c r="AJ66" s="20" t="s">
        <v>161</v>
      </c>
      <c r="AK66" s="20" t="s">
        <v>162</v>
      </c>
      <c r="AL66" s="20" t="s">
        <v>163</v>
      </c>
    </row>
    <row r="67" spans="2:38" ht="16.5" customHeight="1" x14ac:dyDescent="0.15">
      <c r="B67" s="283" t="s">
        <v>105</v>
      </c>
      <c r="C67" s="283"/>
      <c r="D67" s="22">
        <v>19</v>
      </c>
      <c r="E67" s="22">
        <v>149</v>
      </c>
      <c r="F67" s="22">
        <v>143</v>
      </c>
      <c r="G67" s="22">
        <v>135</v>
      </c>
      <c r="H67" s="22">
        <v>146</v>
      </c>
      <c r="I67" s="22">
        <v>137</v>
      </c>
      <c r="J67" s="22">
        <v>131</v>
      </c>
      <c r="K67" s="22">
        <v>117</v>
      </c>
      <c r="L67" s="22">
        <v>61</v>
      </c>
      <c r="M67" s="22">
        <v>75</v>
      </c>
      <c r="N67" s="22">
        <v>66</v>
      </c>
      <c r="O67" s="22">
        <v>65</v>
      </c>
      <c r="P67" s="22">
        <v>93</v>
      </c>
      <c r="Q67" s="22">
        <v>77</v>
      </c>
      <c r="R67" s="22">
        <v>82</v>
      </c>
      <c r="S67" s="22">
        <v>124</v>
      </c>
      <c r="T67" s="22">
        <v>73</v>
      </c>
      <c r="U67" s="22">
        <v>62</v>
      </c>
      <c r="V67" s="11"/>
      <c r="Z67" s="20" t="s">
        <v>149</v>
      </c>
      <c r="AA67" s="20"/>
      <c r="AB67" s="20"/>
      <c r="AC67" s="20"/>
      <c r="AD67" s="20">
        <v>53.8</v>
      </c>
      <c r="AE67" s="20">
        <v>64.400000000000006</v>
      </c>
      <c r="AF67" s="20">
        <v>79.7</v>
      </c>
      <c r="AG67" s="20">
        <v>85</v>
      </c>
      <c r="AH67" s="20">
        <v>82.5</v>
      </c>
      <c r="AI67" s="20">
        <v>90.5</v>
      </c>
      <c r="AJ67" s="20">
        <v>81.2</v>
      </c>
      <c r="AK67" s="20">
        <v>84.2</v>
      </c>
      <c r="AL67" s="20">
        <v>81.7</v>
      </c>
    </row>
    <row r="68" spans="2:38" ht="16.5" customHeight="1" x14ac:dyDescent="0.15">
      <c r="B68" s="283" t="s">
        <v>137</v>
      </c>
      <c r="C68" s="283"/>
      <c r="D68" s="20">
        <v>17</v>
      </c>
      <c r="E68" s="20">
        <v>103</v>
      </c>
      <c r="F68" s="20">
        <v>116</v>
      </c>
      <c r="G68" s="20">
        <v>118</v>
      </c>
      <c r="H68" s="20">
        <v>131</v>
      </c>
      <c r="I68" s="20">
        <v>117</v>
      </c>
      <c r="J68" s="20">
        <v>107</v>
      </c>
      <c r="K68" s="20">
        <v>101</v>
      </c>
      <c r="L68" s="20">
        <v>59</v>
      </c>
      <c r="M68" s="20">
        <v>58</v>
      </c>
      <c r="N68" s="20">
        <v>56</v>
      </c>
      <c r="O68" s="20">
        <v>52</v>
      </c>
      <c r="P68" s="20">
        <v>77</v>
      </c>
      <c r="Q68" s="20">
        <v>76</v>
      </c>
      <c r="R68" s="20">
        <v>72</v>
      </c>
      <c r="S68" s="20">
        <v>84</v>
      </c>
      <c r="T68" s="20">
        <v>71</v>
      </c>
      <c r="U68" s="20">
        <v>76</v>
      </c>
      <c r="Z68" s="20" t="s">
        <v>150</v>
      </c>
      <c r="AA68" s="20">
        <v>82.1</v>
      </c>
      <c r="AB68" s="20">
        <v>84.3</v>
      </c>
      <c r="AC68" s="20">
        <v>88.7</v>
      </c>
      <c r="AD68" s="20">
        <v>90</v>
      </c>
      <c r="AE68" s="20">
        <v>86</v>
      </c>
      <c r="AF68" s="20">
        <v>95.9</v>
      </c>
      <c r="AG68" s="20">
        <v>91.3</v>
      </c>
      <c r="AH68" s="20">
        <v>91.1</v>
      </c>
      <c r="AI68" s="20">
        <v>86.9</v>
      </c>
      <c r="AJ68" s="20">
        <v>82.4</v>
      </c>
      <c r="AK68" s="20">
        <v>78.2</v>
      </c>
      <c r="AL68" s="20">
        <v>77.3</v>
      </c>
    </row>
    <row r="69" spans="2:38" ht="19.5" customHeight="1" x14ac:dyDescent="0.15">
      <c r="Z69" s="20" t="s">
        <v>151</v>
      </c>
      <c r="AA69" s="20">
        <v>71.2</v>
      </c>
      <c r="AB69" s="20">
        <v>69.599999999999994</v>
      </c>
      <c r="AC69" s="20">
        <v>71.099999999999994</v>
      </c>
      <c r="AD69" s="20">
        <v>77.7</v>
      </c>
      <c r="AE69" s="20">
        <v>70</v>
      </c>
      <c r="AF69" s="20">
        <v>77.900000000000006</v>
      </c>
      <c r="AG69" s="20">
        <v>75</v>
      </c>
      <c r="AH69" s="20">
        <v>73.400000000000006</v>
      </c>
      <c r="AI69" s="20">
        <v>76.8</v>
      </c>
      <c r="AJ69" s="20">
        <v>69.900000000000006</v>
      </c>
      <c r="AK69" s="20">
        <v>73.400000000000006</v>
      </c>
      <c r="AL69" s="20">
        <v>74.2</v>
      </c>
    </row>
    <row r="96" spans="2:22" ht="13.5" customHeight="1" x14ac:dyDescent="0.15">
      <c r="B96" s="8"/>
      <c r="C96" s="205"/>
      <c r="D96" s="8"/>
      <c r="E96" s="8"/>
      <c r="F96" s="8"/>
      <c r="G96" s="8"/>
      <c r="H96" s="8"/>
      <c r="I96" s="8"/>
      <c r="J96" s="8"/>
      <c r="K96" s="8"/>
      <c r="L96" s="8"/>
      <c r="M96" s="8"/>
      <c r="N96" s="8"/>
      <c r="O96" s="8"/>
      <c r="P96" s="8"/>
      <c r="Q96" s="8"/>
      <c r="R96" s="8"/>
      <c r="S96" s="8"/>
      <c r="T96" s="8"/>
      <c r="U96" s="8"/>
      <c r="V96" s="8"/>
    </row>
    <row r="97" spans="2:42" ht="81" customHeight="1" x14ac:dyDescent="0.15">
      <c r="B97" s="8"/>
      <c r="C97" s="8"/>
      <c r="D97" s="8"/>
      <c r="E97" s="8"/>
      <c r="F97" s="8"/>
      <c r="G97" s="8"/>
      <c r="H97" s="8"/>
      <c r="I97" s="8"/>
      <c r="J97" s="8"/>
      <c r="K97" s="8"/>
      <c r="L97" s="8"/>
      <c r="M97" s="8"/>
      <c r="N97" s="8"/>
      <c r="O97" s="8"/>
      <c r="P97" s="8"/>
      <c r="Q97" s="8"/>
      <c r="R97" s="8"/>
      <c r="S97" s="8"/>
      <c r="T97" s="8"/>
      <c r="U97" s="8"/>
      <c r="V97" s="8"/>
    </row>
    <row r="98" spans="2:42" ht="12.75" thickBot="1" x14ac:dyDescent="0.2">
      <c r="B98" s="6"/>
      <c r="C98" s="6"/>
      <c r="D98" s="6"/>
      <c r="E98" s="6"/>
      <c r="F98" s="6"/>
      <c r="G98" s="6"/>
      <c r="H98" s="6"/>
      <c r="I98" s="6"/>
      <c r="J98" s="6"/>
      <c r="K98" s="6"/>
      <c r="L98" s="6"/>
      <c r="M98" s="6"/>
      <c r="N98" s="6"/>
      <c r="O98" s="6"/>
      <c r="P98" s="6"/>
      <c r="Q98" s="6"/>
      <c r="R98" s="6"/>
      <c r="S98" s="6"/>
      <c r="T98" s="6"/>
      <c r="U98" s="6"/>
      <c r="V98" s="6"/>
    </row>
    <row r="99" spans="2:42" ht="106.5" customHeight="1" thickBot="1" x14ac:dyDescent="0.2">
      <c r="B99" s="89"/>
      <c r="C99" s="205"/>
      <c r="D99" s="205"/>
      <c r="E99" s="205"/>
      <c r="F99" s="205"/>
      <c r="G99" s="205"/>
      <c r="H99" s="205"/>
      <c r="I99" s="205"/>
      <c r="J99" s="205"/>
      <c r="K99" s="205"/>
      <c r="L99" s="205"/>
      <c r="M99" s="205"/>
      <c r="N99" s="205"/>
      <c r="O99" s="205"/>
      <c r="P99" s="205"/>
      <c r="Q99" s="205"/>
      <c r="R99" s="205"/>
      <c r="S99" s="205"/>
      <c r="T99" s="205"/>
      <c r="U99" s="205"/>
      <c r="V99" s="205"/>
      <c r="Y99" s="268" t="s">
        <v>201</v>
      </c>
      <c r="Z99" s="269"/>
      <c r="AA99" s="284" t="s">
        <v>248</v>
      </c>
      <c r="AB99" s="285"/>
      <c r="AC99" s="285"/>
      <c r="AD99" s="285"/>
      <c r="AE99" s="285"/>
      <c r="AF99" s="285"/>
      <c r="AG99" s="285"/>
      <c r="AH99" s="285"/>
      <c r="AI99" s="285"/>
      <c r="AJ99" s="285"/>
      <c r="AK99" s="285"/>
      <c r="AL99" s="286"/>
    </row>
    <row r="100" spans="2:42" ht="12.75" thickBot="1" x14ac:dyDescent="0.2"/>
    <row r="101" spans="2:42" ht="33.75" customHeight="1" thickBot="1" x14ac:dyDescent="0.2">
      <c r="Y101" s="287" t="s">
        <v>202</v>
      </c>
      <c r="Z101" s="288"/>
      <c r="AA101" s="284" t="s">
        <v>249</v>
      </c>
      <c r="AB101" s="285"/>
      <c r="AC101" s="285"/>
      <c r="AD101" s="285"/>
      <c r="AE101" s="285"/>
      <c r="AF101" s="285"/>
      <c r="AG101" s="285"/>
      <c r="AH101" s="285"/>
      <c r="AI101" s="285"/>
      <c r="AJ101" s="285"/>
      <c r="AK101" s="285"/>
      <c r="AL101" s="286"/>
      <c r="AO101" s="3" t="s">
        <v>194</v>
      </c>
      <c r="AP101" s="3" t="s">
        <v>195</v>
      </c>
    </row>
    <row r="102" spans="2:42" x14ac:dyDescent="0.15">
      <c r="AO102" s="3" t="s">
        <v>166</v>
      </c>
      <c r="AP102" s="3">
        <v>53.8</v>
      </c>
    </row>
    <row r="103" spans="2:42" x14ac:dyDescent="0.15">
      <c r="AO103" s="3" t="s">
        <v>167</v>
      </c>
      <c r="AP103" s="3">
        <v>64.400000000000006</v>
      </c>
    </row>
    <row r="104" spans="2:42" x14ac:dyDescent="0.15">
      <c r="AO104" s="3" t="s">
        <v>168</v>
      </c>
      <c r="AP104" s="3">
        <v>79.7</v>
      </c>
    </row>
    <row r="105" spans="2:42" x14ac:dyDescent="0.15">
      <c r="AO105" s="3" t="s">
        <v>169</v>
      </c>
      <c r="AP105" s="3">
        <v>85</v>
      </c>
    </row>
    <row r="106" spans="2:42" x14ac:dyDescent="0.15">
      <c r="AO106" s="3" t="s">
        <v>170</v>
      </c>
      <c r="AP106" s="3">
        <v>82.5</v>
      </c>
    </row>
    <row r="107" spans="2:42" x14ac:dyDescent="0.15">
      <c r="AO107" s="3" t="s">
        <v>171</v>
      </c>
      <c r="AP107" s="3">
        <v>90.5</v>
      </c>
    </row>
    <row r="108" spans="2:42" x14ac:dyDescent="0.15">
      <c r="AO108" s="3" t="s">
        <v>172</v>
      </c>
      <c r="AP108" s="3">
        <v>81.2</v>
      </c>
    </row>
    <row r="109" spans="2:42" x14ac:dyDescent="0.15">
      <c r="AO109" s="3" t="s">
        <v>173</v>
      </c>
      <c r="AP109" s="3">
        <v>84.2</v>
      </c>
    </row>
    <row r="110" spans="2:42" x14ac:dyDescent="0.15">
      <c r="AO110" s="3" t="s">
        <v>174</v>
      </c>
      <c r="AP110" s="3">
        <v>81.7</v>
      </c>
    </row>
    <row r="111" spans="2:42" x14ac:dyDescent="0.15">
      <c r="AO111" s="3" t="s">
        <v>175</v>
      </c>
      <c r="AP111" s="3">
        <v>82.1</v>
      </c>
    </row>
    <row r="112" spans="2:42" x14ac:dyDescent="0.15">
      <c r="AO112" s="3" t="s">
        <v>176</v>
      </c>
      <c r="AP112" s="3">
        <v>84.3</v>
      </c>
    </row>
    <row r="113" spans="41:42" x14ac:dyDescent="0.15">
      <c r="AO113" s="3" t="s">
        <v>177</v>
      </c>
      <c r="AP113" s="3">
        <v>88.7</v>
      </c>
    </row>
    <row r="114" spans="41:42" x14ac:dyDescent="0.15">
      <c r="AO114" s="3" t="s">
        <v>178</v>
      </c>
      <c r="AP114" s="3">
        <v>90</v>
      </c>
    </row>
    <row r="115" spans="41:42" x14ac:dyDescent="0.15">
      <c r="AO115" s="3" t="s">
        <v>179</v>
      </c>
      <c r="AP115" s="3">
        <v>86</v>
      </c>
    </row>
    <row r="116" spans="41:42" x14ac:dyDescent="0.15">
      <c r="AO116" s="3" t="s">
        <v>180</v>
      </c>
      <c r="AP116" s="3">
        <v>95.9</v>
      </c>
    </row>
    <row r="117" spans="41:42" x14ac:dyDescent="0.15">
      <c r="AO117" s="3" t="s">
        <v>181</v>
      </c>
      <c r="AP117" s="3">
        <v>91.3</v>
      </c>
    </row>
    <row r="118" spans="41:42" x14ac:dyDescent="0.15">
      <c r="AO118" s="3" t="s">
        <v>182</v>
      </c>
      <c r="AP118" s="3">
        <v>91.1</v>
      </c>
    </row>
    <row r="119" spans="41:42" x14ac:dyDescent="0.15">
      <c r="AO119" s="3" t="s">
        <v>183</v>
      </c>
      <c r="AP119" s="3">
        <v>86.9</v>
      </c>
    </row>
    <row r="120" spans="41:42" x14ac:dyDescent="0.15">
      <c r="AO120" s="3" t="s">
        <v>184</v>
      </c>
      <c r="AP120" s="3">
        <v>82.4</v>
      </c>
    </row>
    <row r="121" spans="41:42" x14ac:dyDescent="0.15">
      <c r="AO121" s="3" t="s">
        <v>185</v>
      </c>
      <c r="AP121" s="3">
        <v>78.2</v>
      </c>
    </row>
    <row r="122" spans="41:42" x14ac:dyDescent="0.15">
      <c r="AO122" s="3" t="s">
        <v>186</v>
      </c>
      <c r="AP122" s="3">
        <v>77.3</v>
      </c>
    </row>
    <row r="123" spans="41:42" x14ac:dyDescent="0.15">
      <c r="AO123" s="3" t="s">
        <v>187</v>
      </c>
      <c r="AP123" s="3">
        <v>71.2</v>
      </c>
    </row>
    <row r="124" spans="41:42" x14ac:dyDescent="0.15">
      <c r="AO124" s="3" t="s">
        <v>188</v>
      </c>
      <c r="AP124" s="3">
        <v>69.599999999999994</v>
      </c>
    </row>
    <row r="125" spans="41:42" x14ac:dyDescent="0.15">
      <c r="AO125" s="3" t="s">
        <v>189</v>
      </c>
      <c r="AP125" s="3">
        <v>71.099999999999994</v>
      </c>
    </row>
    <row r="126" spans="41:42" x14ac:dyDescent="0.15">
      <c r="AO126" s="3" t="s">
        <v>190</v>
      </c>
      <c r="AP126" s="3">
        <v>77.7</v>
      </c>
    </row>
    <row r="127" spans="41:42" x14ac:dyDescent="0.15">
      <c r="AO127" s="3" t="s">
        <v>191</v>
      </c>
      <c r="AP127" s="3">
        <v>70</v>
      </c>
    </row>
    <row r="128" spans="41:42" x14ac:dyDescent="0.15">
      <c r="AO128" s="3" t="s">
        <v>192</v>
      </c>
      <c r="AP128" s="3">
        <v>77.900000000000006</v>
      </c>
    </row>
    <row r="129" spans="41:42" x14ac:dyDescent="0.15">
      <c r="AO129" s="3" t="s">
        <v>193</v>
      </c>
      <c r="AP129" s="3">
        <v>75</v>
      </c>
    </row>
  </sheetData>
  <mergeCells count="40">
    <mergeCell ref="Y99:Z99"/>
    <mergeCell ref="AA99:AL99"/>
    <mergeCell ref="Y101:Z101"/>
    <mergeCell ref="AA101:AL101"/>
    <mergeCell ref="B68:C68"/>
    <mergeCell ref="B66:C66"/>
    <mergeCell ref="Z30:Z31"/>
    <mergeCell ref="B65:C65"/>
    <mergeCell ref="B67:C67"/>
    <mergeCell ref="Z50:Z51"/>
    <mergeCell ref="B4:C4"/>
    <mergeCell ref="C8:C9"/>
    <mergeCell ref="D8:D9"/>
    <mergeCell ref="E8:E9"/>
    <mergeCell ref="F8:F9"/>
    <mergeCell ref="D4:E4"/>
    <mergeCell ref="J4:K4"/>
    <mergeCell ref="R8:R9"/>
    <mergeCell ref="K8:K9"/>
    <mergeCell ref="F4:G4"/>
    <mergeCell ref="L4:M4"/>
    <mergeCell ref="M8:M9"/>
    <mergeCell ref="N8:N9"/>
    <mergeCell ref="O8:O9"/>
    <mergeCell ref="P8:P9"/>
    <mergeCell ref="Q8:Q9"/>
    <mergeCell ref="I8:I9"/>
    <mergeCell ref="L8:L9"/>
    <mergeCell ref="J8:J9"/>
    <mergeCell ref="G8:G9"/>
    <mergeCell ref="H8:H9"/>
    <mergeCell ref="Z28:Z29"/>
    <mergeCell ref="W8:W9"/>
    <mergeCell ref="U8:U9"/>
    <mergeCell ref="S8:S9"/>
    <mergeCell ref="T8:T9"/>
    <mergeCell ref="X8:X9"/>
    <mergeCell ref="Z25:Z26"/>
    <mergeCell ref="V8:V9"/>
    <mergeCell ref="Z14:Z15"/>
  </mergeCells>
  <phoneticPr fontId="2"/>
  <pageMargins left="0.9055118110236221" right="0.31496062992125984" top="0.70866141732283472" bottom="0.15748031496062992"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5"/>
  <sheetViews>
    <sheetView tabSelected="1" topLeftCell="D1" workbookViewId="0">
      <selection activeCell="T16" sqref="T16"/>
    </sheetView>
  </sheetViews>
  <sheetFormatPr defaultRowHeight="13.5" x14ac:dyDescent="0.15"/>
  <cols>
    <col min="2" max="2" width="13.375" bestFit="1" customWidth="1"/>
    <col min="3" max="3" width="17.625" bestFit="1" customWidth="1"/>
  </cols>
  <sheetData>
    <row r="2" spans="2:3" x14ac:dyDescent="0.15">
      <c r="B2" s="43" t="s">
        <v>194</v>
      </c>
      <c r="C2" s="23" t="s">
        <v>283</v>
      </c>
    </row>
    <row r="3" spans="2:3" x14ac:dyDescent="0.15">
      <c r="B3" s="23" t="s">
        <v>250</v>
      </c>
      <c r="C3" s="23">
        <v>53.8</v>
      </c>
    </row>
    <row r="4" spans="2:3" x14ac:dyDescent="0.15">
      <c r="B4" s="23" t="s">
        <v>251</v>
      </c>
      <c r="C4" s="23">
        <v>64.400000000000006</v>
      </c>
    </row>
    <row r="5" spans="2:3" x14ac:dyDescent="0.15">
      <c r="B5" s="23" t="s">
        <v>252</v>
      </c>
      <c r="C5" s="23">
        <v>79.7</v>
      </c>
    </row>
    <row r="6" spans="2:3" x14ac:dyDescent="0.15">
      <c r="B6" s="23" t="s">
        <v>253</v>
      </c>
      <c r="C6" s="247">
        <v>85</v>
      </c>
    </row>
    <row r="7" spans="2:3" x14ac:dyDescent="0.15">
      <c r="B7" s="23" t="s">
        <v>254</v>
      </c>
      <c r="C7" s="23">
        <v>82.5</v>
      </c>
    </row>
    <row r="8" spans="2:3" x14ac:dyDescent="0.15">
      <c r="B8" s="23" t="s">
        <v>255</v>
      </c>
      <c r="C8" s="23">
        <v>90.5</v>
      </c>
    </row>
    <row r="9" spans="2:3" x14ac:dyDescent="0.15">
      <c r="B9" s="23" t="s">
        <v>256</v>
      </c>
      <c r="C9" s="23">
        <v>81.2</v>
      </c>
    </row>
    <row r="10" spans="2:3" x14ac:dyDescent="0.15">
      <c r="B10" s="23" t="s">
        <v>257</v>
      </c>
      <c r="C10" s="23">
        <v>84.2</v>
      </c>
    </row>
    <row r="11" spans="2:3" x14ac:dyDescent="0.15">
      <c r="B11" s="23" t="s">
        <v>258</v>
      </c>
      <c r="C11" s="23">
        <v>81.7</v>
      </c>
    </row>
    <row r="12" spans="2:3" x14ac:dyDescent="0.15">
      <c r="B12" s="23" t="s">
        <v>259</v>
      </c>
      <c r="C12" s="23">
        <v>82.1</v>
      </c>
    </row>
    <row r="13" spans="2:3" x14ac:dyDescent="0.15">
      <c r="B13" s="23" t="s">
        <v>260</v>
      </c>
      <c r="C13" s="23">
        <v>84.3</v>
      </c>
    </row>
    <row r="14" spans="2:3" x14ac:dyDescent="0.15">
      <c r="B14" s="23" t="s">
        <v>261</v>
      </c>
      <c r="C14" s="23">
        <v>88.7</v>
      </c>
    </row>
    <row r="15" spans="2:3" x14ac:dyDescent="0.15">
      <c r="B15" s="23" t="s">
        <v>262</v>
      </c>
      <c r="C15" s="247">
        <v>90</v>
      </c>
    </row>
    <row r="16" spans="2:3" x14ac:dyDescent="0.15">
      <c r="B16" s="23" t="s">
        <v>263</v>
      </c>
      <c r="C16" s="247">
        <v>86</v>
      </c>
    </row>
    <row r="17" spans="2:3" x14ac:dyDescent="0.15">
      <c r="B17" s="23" t="s">
        <v>264</v>
      </c>
      <c r="C17" s="23">
        <v>95.9</v>
      </c>
    </row>
    <row r="18" spans="2:3" x14ac:dyDescent="0.15">
      <c r="B18" s="23" t="s">
        <v>265</v>
      </c>
      <c r="C18" s="23">
        <v>91.3</v>
      </c>
    </row>
    <row r="19" spans="2:3" x14ac:dyDescent="0.15">
      <c r="B19" s="23" t="s">
        <v>266</v>
      </c>
      <c r="C19" s="23">
        <v>91.1</v>
      </c>
    </row>
    <row r="20" spans="2:3" x14ac:dyDescent="0.15">
      <c r="B20" s="23" t="s">
        <v>267</v>
      </c>
      <c r="C20" s="23">
        <v>86.9</v>
      </c>
    </row>
    <row r="21" spans="2:3" x14ac:dyDescent="0.15">
      <c r="B21" s="23" t="s">
        <v>268</v>
      </c>
      <c r="C21" s="23">
        <v>82.4</v>
      </c>
    </row>
    <row r="22" spans="2:3" x14ac:dyDescent="0.15">
      <c r="B22" s="23" t="s">
        <v>269</v>
      </c>
      <c r="C22" s="23">
        <v>78.2</v>
      </c>
    </row>
    <row r="23" spans="2:3" x14ac:dyDescent="0.15">
      <c r="B23" s="23" t="s">
        <v>270</v>
      </c>
      <c r="C23" s="23">
        <v>77.3</v>
      </c>
    </row>
    <row r="24" spans="2:3" x14ac:dyDescent="0.15">
      <c r="B24" s="23" t="s">
        <v>271</v>
      </c>
      <c r="C24" s="23">
        <v>71.2</v>
      </c>
    </row>
    <row r="25" spans="2:3" x14ac:dyDescent="0.15">
      <c r="B25" s="23" t="s">
        <v>272</v>
      </c>
      <c r="C25" s="23">
        <v>69.599999999999994</v>
      </c>
    </row>
    <row r="26" spans="2:3" x14ac:dyDescent="0.15">
      <c r="B26" s="23" t="s">
        <v>273</v>
      </c>
      <c r="C26" s="23">
        <v>71.099999999999994</v>
      </c>
    </row>
    <row r="27" spans="2:3" x14ac:dyDescent="0.15">
      <c r="B27" s="23" t="s">
        <v>274</v>
      </c>
      <c r="C27" s="23">
        <v>77.7</v>
      </c>
    </row>
    <row r="28" spans="2:3" x14ac:dyDescent="0.15">
      <c r="B28" s="23" t="s">
        <v>275</v>
      </c>
      <c r="C28" s="247">
        <v>70</v>
      </c>
    </row>
    <row r="29" spans="2:3" x14ac:dyDescent="0.15">
      <c r="B29" s="23" t="s">
        <v>276</v>
      </c>
      <c r="C29" s="23">
        <v>77.900000000000006</v>
      </c>
    </row>
    <row r="30" spans="2:3" x14ac:dyDescent="0.15">
      <c r="B30" s="23" t="s">
        <v>277</v>
      </c>
      <c r="C30" s="247">
        <v>75</v>
      </c>
    </row>
    <row r="31" spans="2:3" x14ac:dyDescent="0.15">
      <c r="B31" s="23" t="s">
        <v>278</v>
      </c>
      <c r="C31" s="23">
        <v>73.400000000000006</v>
      </c>
    </row>
    <row r="32" spans="2:3" x14ac:dyDescent="0.15">
      <c r="B32" s="23" t="s">
        <v>279</v>
      </c>
      <c r="C32" s="23">
        <v>76.8</v>
      </c>
    </row>
    <row r="33" spans="2:3" x14ac:dyDescent="0.15">
      <c r="B33" s="23" t="s">
        <v>280</v>
      </c>
      <c r="C33" s="23">
        <v>69.900000000000006</v>
      </c>
    </row>
    <row r="34" spans="2:3" x14ac:dyDescent="0.15">
      <c r="B34" s="23" t="s">
        <v>281</v>
      </c>
      <c r="C34" s="23">
        <v>73.400000000000006</v>
      </c>
    </row>
    <row r="35" spans="2:3" x14ac:dyDescent="0.15">
      <c r="B35" s="23" t="s">
        <v>282</v>
      </c>
      <c r="C35" s="23">
        <v>74.2</v>
      </c>
    </row>
  </sheetData>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
  <sheetViews>
    <sheetView workbookViewId="0">
      <selection activeCell="H27" sqref="H27"/>
    </sheetView>
  </sheetViews>
  <sheetFormatPr defaultRowHeight="13.5" x14ac:dyDescent="0.15"/>
  <cols>
    <col min="1" max="1" width="4.875" style="1" customWidth="1"/>
    <col min="2" max="2" width="8.625" style="1" customWidth="1"/>
    <col min="3" max="3" width="5.875" style="1" customWidth="1"/>
    <col min="4" max="4" width="8.625" style="1" customWidth="1"/>
    <col min="5" max="5" width="5.625" style="1" customWidth="1"/>
    <col min="6" max="6" width="10.875" style="1" customWidth="1"/>
    <col min="7" max="7" width="6.625" style="1" customWidth="1"/>
    <col min="8" max="8" width="14.75" style="1" customWidth="1"/>
    <col min="9" max="9" width="14.625" style="1" customWidth="1"/>
    <col min="10" max="10" width="4.625" style="1" customWidth="1"/>
    <col min="11" max="11" width="23.625" style="1" customWidth="1"/>
    <col min="12" max="12" width="6.75" style="1" customWidth="1"/>
    <col min="13" max="13" width="12.125" style="1" customWidth="1"/>
    <col min="14" max="16384" width="9" style="1"/>
  </cols>
  <sheetData>
    <row r="2" spans="1:14" ht="24" customHeight="1" x14ac:dyDescent="0.15">
      <c r="A2" s="210" t="s">
        <v>211</v>
      </c>
      <c r="G2" s="209"/>
      <c r="H2" s="209"/>
    </row>
    <row r="4" spans="1:14" ht="22.5" customHeight="1" x14ac:dyDescent="0.15">
      <c r="C4" s="74" t="s">
        <v>212</v>
      </c>
      <c r="J4" s="74" t="s">
        <v>205</v>
      </c>
    </row>
    <row r="5" spans="1:14" ht="27.75" customHeight="1" x14ac:dyDescent="0.15">
      <c r="B5" s="208"/>
      <c r="C5" s="295" t="s">
        <v>229</v>
      </c>
      <c r="D5" s="296"/>
      <c r="E5" s="297"/>
      <c r="F5" s="297"/>
      <c r="G5" s="298"/>
      <c r="H5" s="211"/>
      <c r="I5" s="18"/>
      <c r="J5" s="299" t="s">
        <v>229</v>
      </c>
      <c r="K5" s="300"/>
      <c r="L5" s="301"/>
      <c r="N5" s="207" t="s">
        <v>129</v>
      </c>
    </row>
    <row r="6" spans="1:14" ht="24.75" thickBot="1" x14ac:dyDescent="0.2">
      <c r="B6" s="206"/>
      <c r="C6" s="15" t="s">
        <v>22</v>
      </c>
      <c r="D6" s="302" t="s">
        <v>16</v>
      </c>
      <c r="E6" s="303"/>
      <c r="F6" s="304"/>
      <c r="G6" s="14" t="s">
        <v>41</v>
      </c>
      <c r="H6" s="206"/>
      <c r="J6" s="15" t="s">
        <v>22</v>
      </c>
      <c r="K6" s="16" t="s">
        <v>16</v>
      </c>
      <c r="L6" s="14" t="s">
        <v>41</v>
      </c>
      <c r="N6" s="230" t="s">
        <v>126</v>
      </c>
    </row>
    <row r="7" spans="1:14" ht="26.25" customHeight="1" thickTop="1" x14ac:dyDescent="0.15">
      <c r="B7" s="209"/>
      <c r="C7" s="25">
        <v>1</v>
      </c>
      <c r="D7" s="289" t="s">
        <v>115</v>
      </c>
      <c r="E7" s="290"/>
      <c r="F7" s="291"/>
      <c r="G7" s="26">
        <v>1129</v>
      </c>
      <c r="H7" s="209"/>
      <c r="J7" s="25">
        <v>1</v>
      </c>
      <c r="K7" s="238" t="s">
        <v>18</v>
      </c>
      <c r="L7" s="26">
        <v>1260</v>
      </c>
      <c r="N7" s="207"/>
    </row>
    <row r="8" spans="1:14" ht="26.25" customHeight="1" x14ac:dyDescent="0.15">
      <c r="B8" s="209"/>
      <c r="C8" s="27">
        <v>2</v>
      </c>
      <c r="D8" s="292" t="s">
        <v>203</v>
      </c>
      <c r="E8" s="293"/>
      <c r="F8" s="294"/>
      <c r="G8" s="28">
        <v>1040</v>
      </c>
      <c r="H8" s="209"/>
      <c r="J8" s="27">
        <v>2</v>
      </c>
      <c r="K8" s="234" t="s">
        <v>17</v>
      </c>
      <c r="L8" s="28">
        <v>762</v>
      </c>
      <c r="N8" s="237" t="s">
        <v>209</v>
      </c>
    </row>
    <row r="9" spans="1:14" ht="26.25" customHeight="1" x14ac:dyDescent="0.15">
      <c r="B9" s="209"/>
      <c r="C9" s="27">
        <v>3</v>
      </c>
      <c r="D9" s="292" t="s">
        <v>108</v>
      </c>
      <c r="E9" s="293"/>
      <c r="F9" s="294"/>
      <c r="G9" s="28">
        <v>942</v>
      </c>
      <c r="H9" s="209"/>
      <c r="J9" s="27">
        <v>3</v>
      </c>
      <c r="K9" s="231" t="s">
        <v>109</v>
      </c>
      <c r="L9" s="28">
        <v>414</v>
      </c>
      <c r="N9" s="207"/>
    </row>
    <row r="10" spans="1:14" ht="26.25" customHeight="1" x14ac:dyDescent="0.15">
      <c r="B10" s="209"/>
      <c r="C10" s="27">
        <v>4</v>
      </c>
      <c r="D10" s="292" t="s">
        <v>114</v>
      </c>
      <c r="E10" s="293"/>
      <c r="F10" s="294"/>
      <c r="G10" s="28">
        <v>655</v>
      </c>
      <c r="H10" s="209"/>
      <c r="J10" s="27">
        <v>4</v>
      </c>
      <c r="K10" s="231" t="s">
        <v>108</v>
      </c>
      <c r="L10" s="28">
        <v>364</v>
      </c>
      <c r="N10" s="232" t="s">
        <v>210</v>
      </c>
    </row>
    <row r="11" spans="1:14" ht="26.25" customHeight="1" x14ac:dyDescent="0.15">
      <c r="B11" s="209"/>
      <c r="C11" s="27">
        <v>5</v>
      </c>
      <c r="D11" s="305" t="s">
        <v>116</v>
      </c>
      <c r="E11" s="306"/>
      <c r="F11" s="307"/>
      <c r="G11" s="28">
        <v>612</v>
      </c>
      <c r="H11" s="209"/>
      <c r="J11" s="27">
        <v>5</v>
      </c>
      <c r="K11" s="231" t="s">
        <v>113</v>
      </c>
      <c r="L11" s="28">
        <v>272</v>
      </c>
      <c r="N11" s="207"/>
    </row>
    <row r="12" spans="1:14" ht="26.25" customHeight="1" x14ac:dyDescent="0.15">
      <c r="B12" s="209"/>
      <c r="C12" s="27">
        <v>6</v>
      </c>
      <c r="D12" s="292" t="s">
        <v>117</v>
      </c>
      <c r="E12" s="293"/>
      <c r="F12" s="294"/>
      <c r="G12" s="28">
        <v>386</v>
      </c>
      <c r="H12" s="209"/>
      <c r="J12" s="27">
        <v>6</v>
      </c>
      <c r="K12" s="236" t="s">
        <v>110</v>
      </c>
      <c r="L12" s="28">
        <v>257</v>
      </c>
      <c r="N12" s="235" t="s">
        <v>127</v>
      </c>
    </row>
    <row r="13" spans="1:14" ht="26.25" customHeight="1" x14ac:dyDescent="0.15">
      <c r="B13" s="209"/>
      <c r="C13" s="27">
        <v>7</v>
      </c>
      <c r="D13" s="305" t="s">
        <v>119</v>
      </c>
      <c r="E13" s="306"/>
      <c r="F13" s="307"/>
      <c r="G13" s="28">
        <v>304</v>
      </c>
      <c r="H13" s="209"/>
      <c r="J13" s="27">
        <v>7</v>
      </c>
      <c r="K13" s="238" t="s">
        <v>121</v>
      </c>
      <c r="L13" s="28">
        <v>187</v>
      </c>
      <c r="N13" s="207"/>
    </row>
    <row r="14" spans="1:14" ht="26.25" customHeight="1" x14ac:dyDescent="0.15">
      <c r="B14" s="209"/>
      <c r="C14" s="27">
        <v>8</v>
      </c>
      <c r="D14" s="292" t="s">
        <v>118</v>
      </c>
      <c r="E14" s="293"/>
      <c r="F14" s="294"/>
      <c r="G14" s="28">
        <v>268</v>
      </c>
      <c r="H14" s="209"/>
      <c r="J14" s="27">
        <v>8</v>
      </c>
      <c r="K14" s="238" t="s">
        <v>230</v>
      </c>
      <c r="L14" s="28">
        <v>130</v>
      </c>
    </row>
    <row r="15" spans="1:14" ht="26.25" customHeight="1" x14ac:dyDescent="0.15">
      <c r="B15" s="209"/>
      <c r="C15" s="27">
        <v>9</v>
      </c>
      <c r="D15" s="292" t="s">
        <v>120</v>
      </c>
      <c r="E15" s="293"/>
      <c r="F15" s="294"/>
      <c r="G15" s="28">
        <v>242</v>
      </c>
      <c r="H15" s="209"/>
      <c r="J15" s="27">
        <v>9</v>
      </c>
      <c r="K15" s="231" t="s">
        <v>111</v>
      </c>
      <c r="L15" s="28">
        <v>125</v>
      </c>
    </row>
    <row r="16" spans="1:14" ht="26.25" customHeight="1" x14ac:dyDescent="0.15">
      <c r="B16" s="209"/>
      <c r="C16" s="27">
        <v>10</v>
      </c>
      <c r="D16" s="305" t="s">
        <v>235</v>
      </c>
      <c r="E16" s="306"/>
      <c r="F16" s="307"/>
      <c r="G16" s="28">
        <v>229</v>
      </c>
      <c r="H16" s="209"/>
      <c r="J16" s="27">
        <v>10</v>
      </c>
      <c r="K16" s="238" t="s">
        <v>207</v>
      </c>
      <c r="L16" s="28">
        <v>114</v>
      </c>
    </row>
    <row r="17" spans="2:12" ht="26.25" customHeight="1" x14ac:dyDescent="0.15">
      <c r="B17" s="209"/>
      <c r="C17" s="27">
        <v>11</v>
      </c>
      <c r="D17" s="311" t="s">
        <v>110</v>
      </c>
      <c r="E17" s="312"/>
      <c r="F17" s="313"/>
      <c r="G17" s="28">
        <v>199</v>
      </c>
      <c r="H17" s="209"/>
      <c r="J17" s="27">
        <v>11</v>
      </c>
      <c r="K17" s="233" t="s">
        <v>231</v>
      </c>
      <c r="L17" s="28">
        <v>111</v>
      </c>
    </row>
    <row r="18" spans="2:12" ht="26.25" customHeight="1" x14ac:dyDescent="0.15">
      <c r="B18" s="209"/>
      <c r="C18" s="27">
        <v>12</v>
      </c>
      <c r="D18" s="292" t="s">
        <v>236</v>
      </c>
      <c r="E18" s="293"/>
      <c r="F18" s="294"/>
      <c r="G18" s="28">
        <v>172</v>
      </c>
      <c r="H18" s="209"/>
      <c r="J18" s="27">
        <v>12</v>
      </c>
      <c r="K18" s="236" t="s">
        <v>112</v>
      </c>
      <c r="L18" s="28">
        <v>99</v>
      </c>
    </row>
    <row r="19" spans="2:12" ht="26.25" customHeight="1" x14ac:dyDescent="0.15">
      <c r="B19" s="209"/>
      <c r="C19" s="27">
        <v>13</v>
      </c>
      <c r="D19" s="308" t="s">
        <v>121</v>
      </c>
      <c r="E19" s="309"/>
      <c r="F19" s="310"/>
      <c r="G19" s="28">
        <v>168</v>
      </c>
      <c r="H19" s="209"/>
      <c r="J19" s="27">
        <v>13</v>
      </c>
      <c r="K19" s="238" t="s">
        <v>232</v>
      </c>
      <c r="L19" s="28">
        <v>97</v>
      </c>
    </row>
    <row r="20" spans="2:12" ht="26.25" customHeight="1" x14ac:dyDescent="0.15">
      <c r="B20" s="209"/>
      <c r="C20" s="27">
        <v>14</v>
      </c>
      <c r="D20" s="292" t="s">
        <v>123</v>
      </c>
      <c r="E20" s="293"/>
      <c r="F20" s="294"/>
      <c r="G20" s="28">
        <v>167</v>
      </c>
      <c r="H20" s="209"/>
      <c r="J20" s="27">
        <v>14</v>
      </c>
      <c r="K20" s="231" t="s">
        <v>208</v>
      </c>
      <c r="L20" s="28">
        <v>95</v>
      </c>
    </row>
    <row r="21" spans="2:12" ht="26.25" customHeight="1" x14ac:dyDescent="0.15">
      <c r="B21" s="209"/>
      <c r="C21" s="27">
        <v>14</v>
      </c>
      <c r="D21" s="292" t="s">
        <v>113</v>
      </c>
      <c r="E21" s="293"/>
      <c r="F21" s="294"/>
      <c r="G21" s="28">
        <v>167</v>
      </c>
      <c r="H21" s="209"/>
      <c r="J21" s="27">
        <v>15</v>
      </c>
      <c r="K21" s="238" t="s">
        <v>233</v>
      </c>
      <c r="L21" s="28">
        <v>88</v>
      </c>
    </row>
    <row r="22" spans="2:12" ht="26.25" customHeight="1" x14ac:dyDescent="0.15">
      <c r="B22" s="209"/>
      <c r="C22" s="27">
        <v>16</v>
      </c>
      <c r="D22" s="292" t="s">
        <v>122</v>
      </c>
      <c r="E22" s="293"/>
      <c r="F22" s="294"/>
      <c r="G22" s="28">
        <v>146</v>
      </c>
      <c r="H22" s="209"/>
      <c r="J22" s="27">
        <v>16</v>
      </c>
      <c r="K22" s="233" t="s">
        <v>206</v>
      </c>
      <c r="L22" s="28">
        <v>78</v>
      </c>
    </row>
    <row r="23" spans="2:12" ht="26.25" customHeight="1" x14ac:dyDescent="0.15">
      <c r="B23" s="209"/>
      <c r="C23" s="27">
        <v>17</v>
      </c>
      <c r="D23" s="305" t="s">
        <v>204</v>
      </c>
      <c r="E23" s="306"/>
      <c r="F23" s="307"/>
      <c r="G23" s="28">
        <v>142</v>
      </c>
      <c r="H23" s="209"/>
      <c r="J23" s="27">
        <v>17</v>
      </c>
      <c r="K23" s="233" t="s">
        <v>124</v>
      </c>
      <c r="L23" s="28">
        <v>76</v>
      </c>
    </row>
    <row r="24" spans="2:12" ht="26.25" customHeight="1" x14ac:dyDescent="0.15">
      <c r="B24" s="209"/>
      <c r="C24" s="27">
        <v>18</v>
      </c>
      <c r="D24" s="305" t="s">
        <v>237</v>
      </c>
      <c r="E24" s="306"/>
      <c r="F24" s="307"/>
      <c r="G24" s="28">
        <v>125</v>
      </c>
      <c r="H24" s="209"/>
      <c r="J24" s="27">
        <v>18</v>
      </c>
      <c r="K24" s="238" t="s">
        <v>128</v>
      </c>
      <c r="L24" s="28">
        <v>69</v>
      </c>
    </row>
    <row r="25" spans="2:12" ht="26.25" customHeight="1" x14ac:dyDescent="0.15">
      <c r="B25" s="209"/>
      <c r="C25" s="27">
        <v>18</v>
      </c>
      <c r="D25" s="292" t="s">
        <v>125</v>
      </c>
      <c r="E25" s="293"/>
      <c r="F25" s="294"/>
      <c r="G25" s="29">
        <v>125</v>
      </c>
      <c r="H25" s="209"/>
      <c r="J25" s="27">
        <v>19</v>
      </c>
      <c r="K25" s="239" t="s">
        <v>234</v>
      </c>
      <c r="L25" s="29">
        <v>62</v>
      </c>
    </row>
    <row r="26" spans="2:12" ht="26.25" customHeight="1" x14ac:dyDescent="0.15">
      <c r="B26" s="209"/>
      <c r="C26" s="31">
        <v>20</v>
      </c>
      <c r="D26" s="314" t="s">
        <v>112</v>
      </c>
      <c r="E26" s="315"/>
      <c r="F26" s="316"/>
      <c r="G26" s="32">
        <v>102</v>
      </c>
      <c r="H26" s="209"/>
      <c r="J26" s="31">
        <v>20</v>
      </c>
      <c r="K26" s="240" t="s">
        <v>235</v>
      </c>
      <c r="L26" s="32">
        <v>61</v>
      </c>
    </row>
  </sheetData>
  <mergeCells count="23">
    <mergeCell ref="D25:F25"/>
    <mergeCell ref="D26:F26"/>
    <mergeCell ref="D22:F22"/>
    <mergeCell ref="D23:F23"/>
    <mergeCell ref="D24:F24"/>
    <mergeCell ref="D19:F19"/>
    <mergeCell ref="D20:F20"/>
    <mergeCell ref="D21:F21"/>
    <mergeCell ref="D16:F16"/>
    <mergeCell ref="D17:F17"/>
    <mergeCell ref="D18:F18"/>
    <mergeCell ref="D13:F13"/>
    <mergeCell ref="D14:F14"/>
    <mergeCell ref="D15:F15"/>
    <mergeCell ref="D10:F10"/>
    <mergeCell ref="D11:F11"/>
    <mergeCell ref="D12:F12"/>
    <mergeCell ref="D7:F7"/>
    <mergeCell ref="D8:F8"/>
    <mergeCell ref="D9:F9"/>
    <mergeCell ref="C5:G5"/>
    <mergeCell ref="J5:L5"/>
    <mergeCell ref="D6:F6"/>
  </mergeCells>
  <phoneticPr fontId="2"/>
  <pageMargins left="0.70866141732283472" right="0.70866141732283472" top="0.74803149606299213" bottom="0.74803149606299213" header="0.31496062992125984" footer="0.31496062992125984"/>
  <pageSetup paperSize="9" scale="7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workbookViewId="0">
      <selection activeCell="N43" sqref="N43"/>
    </sheetView>
  </sheetViews>
  <sheetFormatPr defaultRowHeight="13.5" x14ac:dyDescent="0.15"/>
  <cols>
    <col min="7" max="7" width="9" style="1"/>
    <col min="13" max="13" width="11.125" customWidth="1"/>
    <col min="14" max="14" width="15.625" customWidth="1"/>
    <col min="15" max="15" width="7.625" customWidth="1"/>
  </cols>
  <sheetData>
    <row r="1" spans="1:15" ht="14.25" x14ac:dyDescent="0.15">
      <c r="B1" s="2" t="s">
        <v>72</v>
      </c>
      <c r="C1" s="1"/>
      <c r="D1" s="1"/>
      <c r="E1" s="1"/>
      <c r="F1" s="1"/>
      <c r="H1" s="1"/>
      <c r="I1" s="1"/>
      <c r="J1" s="1"/>
      <c r="K1" s="1"/>
      <c r="L1" s="1"/>
      <c r="M1" s="1"/>
    </row>
    <row r="2" spans="1:15" s="1" customFormat="1" ht="15" thickBot="1" x14ac:dyDescent="0.2">
      <c r="B2" s="2"/>
    </row>
    <row r="3" spans="1:15" x14ac:dyDescent="0.15">
      <c r="A3" s="18"/>
      <c r="B3" s="317" t="s">
        <v>10</v>
      </c>
      <c r="C3" s="331" t="s">
        <v>4</v>
      </c>
      <c r="D3" s="332"/>
      <c r="E3" s="332"/>
      <c r="F3" s="332"/>
      <c r="G3" s="333"/>
      <c r="H3" s="320" t="s">
        <v>74</v>
      </c>
      <c r="I3" s="320"/>
      <c r="J3" s="320"/>
      <c r="K3" s="320"/>
      <c r="L3" s="320"/>
      <c r="M3" s="320"/>
      <c r="N3" s="18"/>
    </row>
    <row r="4" spans="1:15" s="1" customFormat="1" x14ac:dyDescent="0.15">
      <c r="A4" s="18"/>
      <c r="B4" s="318"/>
      <c r="C4" s="323" t="s">
        <v>5</v>
      </c>
      <c r="D4" s="325" t="s">
        <v>6</v>
      </c>
      <c r="E4" s="325" t="s">
        <v>73</v>
      </c>
      <c r="F4" s="327" t="s">
        <v>7</v>
      </c>
      <c r="G4" s="329" t="s">
        <v>80</v>
      </c>
      <c r="H4" s="321" t="s">
        <v>75</v>
      </c>
      <c r="I4" s="322"/>
      <c r="J4" s="322"/>
      <c r="K4" s="322"/>
      <c r="L4" s="325" t="s">
        <v>8</v>
      </c>
      <c r="M4" s="327" t="s">
        <v>9</v>
      </c>
      <c r="N4" s="18"/>
    </row>
    <row r="5" spans="1:15" s="1" customFormat="1" ht="14.25" thickBot="1" x14ac:dyDescent="0.2">
      <c r="A5" s="18"/>
      <c r="B5" s="319"/>
      <c r="C5" s="324"/>
      <c r="D5" s="326"/>
      <c r="E5" s="326"/>
      <c r="F5" s="328"/>
      <c r="G5" s="330"/>
      <c r="H5" s="192" t="s">
        <v>5</v>
      </c>
      <c r="I5" s="193" t="s">
        <v>6</v>
      </c>
      <c r="J5" s="193" t="s">
        <v>7</v>
      </c>
      <c r="K5" s="193" t="s">
        <v>76</v>
      </c>
      <c r="L5" s="326"/>
      <c r="M5" s="328"/>
      <c r="N5" s="18"/>
    </row>
    <row r="6" spans="1:15" ht="16.5" customHeight="1" thickTop="1" x14ac:dyDescent="0.15">
      <c r="A6" s="18" t="s">
        <v>138</v>
      </c>
      <c r="B6" s="165" t="s">
        <v>11</v>
      </c>
      <c r="C6" s="167">
        <v>775</v>
      </c>
      <c r="D6" s="167">
        <v>12</v>
      </c>
      <c r="E6" s="167">
        <v>30</v>
      </c>
      <c r="F6" s="167">
        <v>313</v>
      </c>
      <c r="G6" s="167">
        <f>SUM(C6:F6)</f>
        <v>1130</v>
      </c>
      <c r="H6" s="167">
        <v>91800</v>
      </c>
      <c r="I6" s="167">
        <v>1200</v>
      </c>
      <c r="J6" s="167">
        <v>31300</v>
      </c>
      <c r="K6" s="167">
        <f>SUM(H6:J6)</f>
        <v>124300</v>
      </c>
      <c r="L6" s="167">
        <v>140700</v>
      </c>
      <c r="M6" s="167">
        <f>K6+L6</f>
        <v>265000</v>
      </c>
      <c r="N6" s="18"/>
    </row>
    <row r="7" spans="1:15" ht="16.5" customHeight="1" x14ac:dyDescent="0.15">
      <c r="A7" s="18"/>
      <c r="B7" s="156" t="s">
        <v>12</v>
      </c>
      <c r="C7" s="46">
        <v>978</v>
      </c>
      <c r="D7" s="46">
        <v>21</v>
      </c>
      <c r="E7" s="46">
        <v>96</v>
      </c>
      <c r="F7" s="46">
        <v>387</v>
      </c>
      <c r="G7" s="46">
        <f t="shared" ref="G7:G30" si="0">SUM(C7:F7)</f>
        <v>1482</v>
      </c>
      <c r="H7" s="46">
        <v>93000</v>
      </c>
      <c r="I7" s="46">
        <v>2100</v>
      </c>
      <c r="J7" s="46">
        <v>38700</v>
      </c>
      <c r="K7" s="46">
        <f t="shared" ref="K7:K28" si="1">SUM(H7:J7)</f>
        <v>133800</v>
      </c>
      <c r="L7" s="46">
        <v>200400</v>
      </c>
      <c r="M7" s="46">
        <f t="shared" ref="M7:M28" si="2">K7+L7</f>
        <v>334200</v>
      </c>
      <c r="N7" s="18"/>
    </row>
    <row r="8" spans="1:15" ht="16.5" customHeight="1" x14ac:dyDescent="0.15">
      <c r="A8" s="18"/>
      <c r="B8" s="156" t="s">
        <v>29</v>
      </c>
      <c r="C8" s="46">
        <v>1073</v>
      </c>
      <c r="D8" s="46">
        <v>19</v>
      </c>
      <c r="E8" s="46">
        <v>66</v>
      </c>
      <c r="F8" s="46">
        <v>357</v>
      </c>
      <c r="G8" s="46">
        <f t="shared" si="0"/>
        <v>1515</v>
      </c>
      <c r="H8" s="46">
        <v>96900</v>
      </c>
      <c r="I8" s="46">
        <v>1900</v>
      </c>
      <c r="J8" s="46">
        <v>35700</v>
      </c>
      <c r="K8" s="46">
        <f t="shared" si="1"/>
        <v>134500</v>
      </c>
      <c r="L8" s="46">
        <v>225000</v>
      </c>
      <c r="M8" s="46">
        <f t="shared" si="2"/>
        <v>359500</v>
      </c>
      <c r="N8" s="18"/>
    </row>
    <row r="9" spans="1:15" ht="16.5" customHeight="1" x14ac:dyDescent="0.15">
      <c r="A9" s="18"/>
      <c r="B9" s="156" t="s">
        <v>30</v>
      </c>
      <c r="C9" s="46">
        <v>1226</v>
      </c>
      <c r="D9" s="46">
        <v>50</v>
      </c>
      <c r="E9" s="46">
        <v>109</v>
      </c>
      <c r="F9" s="46">
        <v>486</v>
      </c>
      <c r="G9" s="46">
        <f t="shared" si="0"/>
        <v>1871</v>
      </c>
      <c r="H9" s="46">
        <v>113700</v>
      </c>
      <c r="I9" s="46">
        <v>5000</v>
      </c>
      <c r="J9" s="46">
        <v>48600</v>
      </c>
      <c r="K9" s="46">
        <f t="shared" si="1"/>
        <v>167300</v>
      </c>
      <c r="L9" s="46">
        <v>254100</v>
      </c>
      <c r="M9" s="46">
        <f t="shared" si="2"/>
        <v>421400</v>
      </c>
      <c r="N9" s="18"/>
    </row>
    <row r="10" spans="1:15" ht="16.5" customHeight="1" x14ac:dyDescent="0.15">
      <c r="A10" s="18"/>
      <c r="B10" s="156" t="s">
        <v>32</v>
      </c>
      <c r="C10" s="46">
        <v>1203</v>
      </c>
      <c r="D10" s="47">
        <v>33</v>
      </c>
      <c r="E10" s="46">
        <v>78</v>
      </c>
      <c r="F10" s="46">
        <v>419</v>
      </c>
      <c r="G10" s="46">
        <f t="shared" si="0"/>
        <v>1733</v>
      </c>
      <c r="H10" s="47">
        <v>87000</v>
      </c>
      <c r="I10" s="46">
        <v>3300</v>
      </c>
      <c r="J10" s="46">
        <v>41900</v>
      </c>
      <c r="K10" s="46">
        <f t="shared" si="1"/>
        <v>132200</v>
      </c>
      <c r="L10" s="46">
        <v>273900</v>
      </c>
      <c r="M10" s="46">
        <f t="shared" si="2"/>
        <v>406100</v>
      </c>
      <c r="N10" s="18"/>
    </row>
    <row r="11" spans="1:15" ht="16.5" customHeight="1" x14ac:dyDescent="0.15">
      <c r="A11" s="18"/>
      <c r="B11" s="156" t="s">
        <v>36</v>
      </c>
      <c r="C11" s="46">
        <v>1167</v>
      </c>
      <c r="D11" s="47">
        <v>24</v>
      </c>
      <c r="E11" s="46">
        <v>97</v>
      </c>
      <c r="F11" s="46">
        <v>432</v>
      </c>
      <c r="G11" s="46">
        <f t="shared" si="0"/>
        <v>1720</v>
      </c>
      <c r="H11" s="47">
        <v>84000</v>
      </c>
      <c r="I11" s="46">
        <v>2400</v>
      </c>
      <c r="J11" s="46">
        <v>43200</v>
      </c>
      <c r="K11" s="46">
        <f t="shared" si="1"/>
        <v>129600</v>
      </c>
      <c r="L11" s="46">
        <v>266100</v>
      </c>
      <c r="M11" s="46">
        <f t="shared" si="2"/>
        <v>395700</v>
      </c>
      <c r="N11" s="18"/>
    </row>
    <row r="12" spans="1:15" ht="16.5" customHeight="1" x14ac:dyDescent="0.15">
      <c r="A12" s="18"/>
      <c r="B12" s="191" t="s">
        <v>38</v>
      </c>
      <c r="C12" s="46">
        <v>1024</v>
      </c>
      <c r="D12" s="47">
        <v>23</v>
      </c>
      <c r="E12" s="46">
        <v>99</v>
      </c>
      <c r="F12" s="46">
        <v>396</v>
      </c>
      <c r="G12" s="46">
        <f t="shared" si="0"/>
        <v>1542</v>
      </c>
      <c r="H12" s="47">
        <v>58500</v>
      </c>
      <c r="I12" s="46">
        <v>2300</v>
      </c>
      <c r="J12" s="46">
        <v>39600</v>
      </c>
      <c r="K12" s="46">
        <f t="shared" si="1"/>
        <v>100400</v>
      </c>
      <c r="L12" s="46">
        <v>248400</v>
      </c>
      <c r="M12" s="46">
        <f t="shared" si="2"/>
        <v>348800</v>
      </c>
      <c r="N12" s="18"/>
    </row>
    <row r="13" spans="1:15" ht="16.5" customHeight="1" x14ac:dyDescent="0.15">
      <c r="A13" s="18"/>
      <c r="B13" s="156" t="s">
        <v>40</v>
      </c>
      <c r="C13" s="46">
        <v>1041</v>
      </c>
      <c r="D13" s="47">
        <v>28</v>
      </c>
      <c r="E13" s="46">
        <v>102</v>
      </c>
      <c r="F13" s="46">
        <v>428</v>
      </c>
      <c r="G13" s="46">
        <f t="shared" si="0"/>
        <v>1599</v>
      </c>
      <c r="H13" s="47">
        <v>86400</v>
      </c>
      <c r="I13" s="46">
        <v>2800</v>
      </c>
      <c r="J13" s="46">
        <v>42800</v>
      </c>
      <c r="K13" s="46">
        <f t="shared" si="1"/>
        <v>132000</v>
      </c>
      <c r="L13" s="46">
        <v>225900</v>
      </c>
      <c r="M13" s="46">
        <f t="shared" si="2"/>
        <v>357900</v>
      </c>
      <c r="N13" s="18"/>
    </row>
    <row r="14" spans="1:15" ht="16.5" customHeight="1" x14ac:dyDescent="0.15">
      <c r="A14" s="18"/>
      <c r="B14" s="156" t="s">
        <v>77</v>
      </c>
      <c r="C14" s="46">
        <v>1059</v>
      </c>
      <c r="D14" s="47">
        <v>22</v>
      </c>
      <c r="E14" s="46">
        <v>94</v>
      </c>
      <c r="F14" s="46">
        <v>458</v>
      </c>
      <c r="G14" s="46">
        <f t="shared" si="0"/>
        <v>1633</v>
      </c>
      <c r="H14" s="47">
        <v>70800</v>
      </c>
      <c r="I14" s="46">
        <v>2200</v>
      </c>
      <c r="J14" s="46">
        <v>45800</v>
      </c>
      <c r="K14" s="46">
        <f t="shared" si="1"/>
        <v>118800</v>
      </c>
      <c r="L14" s="46">
        <v>246900</v>
      </c>
      <c r="M14" s="46">
        <f t="shared" si="2"/>
        <v>365700</v>
      </c>
      <c r="N14" s="18"/>
    </row>
    <row r="15" spans="1:15" s="1" customFormat="1" ht="16.5" customHeight="1" thickBot="1" x14ac:dyDescent="0.2">
      <c r="A15" s="18"/>
      <c r="B15" s="180" t="s">
        <v>78</v>
      </c>
      <c r="C15" s="182">
        <f>SUM(C6:C14)</f>
        <v>9546</v>
      </c>
      <c r="D15" s="182">
        <f t="shared" ref="D15:M15" si="3">SUM(D6:D14)</f>
        <v>232</v>
      </c>
      <c r="E15" s="182">
        <f t="shared" si="3"/>
        <v>771</v>
      </c>
      <c r="F15" s="182">
        <f t="shared" si="3"/>
        <v>3676</v>
      </c>
      <c r="G15" s="182">
        <f t="shared" si="0"/>
        <v>14225</v>
      </c>
      <c r="H15" s="182">
        <f t="shared" si="3"/>
        <v>782100</v>
      </c>
      <c r="I15" s="182">
        <f t="shared" si="3"/>
        <v>23200</v>
      </c>
      <c r="J15" s="182">
        <f t="shared" si="3"/>
        <v>367600</v>
      </c>
      <c r="K15" s="182">
        <f t="shared" si="3"/>
        <v>1172900</v>
      </c>
      <c r="L15" s="182">
        <f t="shared" si="3"/>
        <v>2081400</v>
      </c>
      <c r="M15" s="182">
        <f t="shared" si="3"/>
        <v>3254300</v>
      </c>
      <c r="N15" s="18"/>
    </row>
    <row r="16" spans="1:15" s="1" customFormat="1" ht="22.5" customHeight="1" thickBot="1" x14ac:dyDescent="0.2">
      <c r="B16" s="185" t="s">
        <v>81</v>
      </c>
      <c r="C16" s="186">
        <f>C15/G15</f>
        <v>0.67107205623901578</v>
      </c>
      <c r="D16" s="186">
        <f>D15/G15</f>
        <v>1.6309314586994729E-2</v>
      </c>
      <c r="E16" s="186">
        <f>E15/G15</f>
        <v>5.4200351493848858E-2</v>
      </c>
      <c r="F16" s="186">
        <f>F15/G15</f>
        <v>0.25841827768014058</v>
      </c>
      <c r="G16" s="187">
        <f t="shared" si="0"/>
        <v>0.99999999999999989</v>
      </c>
      <c r="H16" s="188"/>
      <c r="I16" s="188"/>
      <c r="J16" s="188"/>
      <c r="K16" s="189" t="s">
        <v>82</v>
      </c>
      <c r="L16" s="189"/>
      <c r="M16" s="190">
        <f>L15/M15</f>
        <v>0.6395845496727407</v>
      </c>
      <c r="N16" s="158" t="s">
        <v>243</v>
      </c>
      <c r="O16" s="63">
        <f>M15/G15</f>
        <v>228.77328646748683</v>
      </c>
    </row>
    <row r="17" spans="1:15" ht="16.5" customHeight="1" x14ac:dyDescent="0.15">
      <c r="A17" s="18" t="s">
        <v>136</v>
      </c>
      <c r="B17" s="157" t="s">
        <v>57</v>
      </c>
      <c r="C17" s="48">
        <v>1075</v>
      </c>
      <c r="D17" s="49">
        <v>2</v>
      </c>
      <c r="E17" s="48">
        <v>88</v>
      </c>
      <c r="F17" s="48">
        <v>559</v>
      </c>
      <c r="G17" s="48">
        <f t="shared" si="0"/>
        <v>1724</v>
      </c>
      <c r="H17" s="49">
        <v>70800</v>
      </c>
      <c r="I17" s="48">
        <v>200</v>
      </c>
      <c r="J17" s="48">
        <v>55900</v>
      </c>
      <c r="K17" s="48">
        <f t="shared" si="1"/>
        <v>126900</v>
      </c>
      <c r="L17" s="48">
        <v>251700</v>
      </c>
      <c r="M17" s="48">
        <f t="shared" si="2"/>
        <v>378600</v>
      </c>
      <c r="N17" s="18"/>
    </row>
    <row r="18" spans="1:15" ht="16.5" customHeight="1" x14ac:dyDescent="0.15">
      <c r="A18" s="18"/>
      <c r="B18" s="156" t="s">
        <v>58</v>
      </c>
      <c r="C18" s="46">
        <v>1125</v>
      </c>
      <c r="D18" s="47">
        <v>3</v>
      </c>
      <c r="E18" s="46">
        <v>86</v>
      </c>
      <c r="F18" s="46">
        <v>556</v>
      </c>
      <c r="G18" s="46">
        <f t="shared" si="0"/>
        <v>1770</v>
      </c>
      <c r="H18" s="47">
        <v>68700</v>
      </c>
      <c r="I18" s="46">
        <v>300</v>
      </c>
      <c r="J18" s="46">
        <v>55600</v>
      </c>
      <c r="K18" s="46">
        <f t="shared" si="1"/>
        <v>124600</v>
      </c>
      <c r="L18" s="46">
        <v>268800</v>
      </c>
      <c r="M18" s="46">
        <f t="shared" si="2"/>
        <v>393400</v>
      </c>
      <c r="N18" s="18"/>
    </row>
    <row r="19" spans="1:15" ht="16.5" customHeight="1" x14ac:dyDescent="0.15">
      <c r="A19" s="18"/>
      <c r="B19" s="156" t="s">
        <v>59</v>
      </c>
      <c r="C19" s="46">
        <v>1152</v>
      </c>
      <c r="D19" s="47">
        <v>22</v>
      </c>
      <c r="E19" s="46">
        <v>89</v>
      </c>
      <c r="F19" s="46">
        <v>511</v>
      </c>
      <c r="G19" s="46">
        <f t="shared" si="0"/>
        <v>1774</v>
      </c>
      <c r="H19" s="47">
        <v>81000</v>
      </c>
      <c r="I19" s="46">
        <v>2200</v>
      </c>
      <c r="J19" s="46">
        <v>48200</v>
      </c>
      <c r="K19" s="46">
        <f t="shared" si="1"/>
        <v>131400</v>
      </c>
      <c r="L19" s="46">
        <v>267500</v>
      </c>
      <c r="M19" s="46">
        <f t="shared" si="2"/>
        <v>398900</v>
      </c>
      <c r="N19" s="18"/>
    </row>
    <row r="20" spans="1:15" ht="16.5" customHeight="1" x14ac:dyDescent="0.15">
      <c r="A20" s="18"/>
      <c r="B20" s="156" t="s">
        <v>60</v>
      </c>
      <c r="C20" s="46">
        <v>1276</v>
      </c>
      <c r="D20" s="47">
        <v>41</v>
      </c>
      <c r="E20" s="46">
        <v>110</v>
      </c>
      <c r="F20" s="46">
        <v>552</v>
      </c>
      <c r="G20" s="46">
        <f t="shared" si="0"/>
        <v>1979</v>
      </c>
      <c r="H20" s="47">
        <v>98100</v>
      </c>
      <c r="I20" s="46">
        <v>4100</v>
      </c>
      <c r="J20" s="46">
        <v>51800</v>
      </c>
      <c r="K20" s="46">
        <f t="shared" si="1"/>
        <v>154000</v>
      </c>
      <c r="L20" s="46">
        <v>288100</v>
      </c>
      <c r="M20" s="46">
        <f t="shared" si="2"/>
        <v>442100</v>
      </c>
      <c r="N20" s="18"/>
    </row>
    <row r="21" spans="1:15" ht="16.5" customHeight="1" x14ac:dyDescent="0.15">
      <c r="A21" s="18"/>
      <c r="B21" s="156" t="s">
        <v>61</v>
      </c>
      <c r="C21" s="46">
        <v>1220</v>
      </c>
      <c r="D21" s="47">
        <v>34</v>
      </c>
      <c r="E21" s="46">
        <v>91</v>
      </c>
      <c r="F21" s="46">
        <v>547</v>
      </c>
      <c r="G21" s="46">
        <f t="shared" si="0"/>
        <v>1892</v>
      </c>
      <c r="H21" s="47">
        <v>110400</v>
      </c>
      <c r="I21" s="46">
        <v>3400</v>
      </c>
      <c r="J21" s="46">
        <v>51900</v>
      </c>
      <c r="K21" s="46">
        <f t="shared" si="1"/>
        <v>165700</v>
      </c>
      <c r="L21" s="46">
        <v>258400</v>
      </c>
      <c r="M21" s="46">
        <f t="shared" si="2"/>
        <v>424100</v>
      </c>
      <c r="N21" s="18"/>
    </row>
    <row r="22" spans="1:15" ht="16.5" customHeight="1" x14ac:dyDescent="0.15">
      <c r="A22" s="18"/>
      <c r="B22" s="156" t="s">
        <v>27</v>
      </c>
      <c r="C22" s="46">
        <v>1181</v>
      </c>
      <c r="D22" s="47">
        <v>54</v>
      </c>
      <c r="E22" s="46">
        <v>113</v>
      </c>
      <c r="F22" s="46">
        <v>475</v>
      </c>
      <c r="G22" s="46">
        <f t="shared" si="0"/>
        <v>1823</v>
      </c>
      <c r="H22" s="47">
        <v>82200</v>
      </c>
      <c r="I22" s="46">
        <v>5400</v>
      </c>
      <c r="J22" s="46">
        <v>44600</v>
      </c>
      <c r="K22" s="46">
        <f t="shared" si="1"/>
        <v>132200</v>
      </c>
      <c r="L22" s="46">
        <v>275000</v>
      </c>
      <c r="M22" s="46">
        <f t="shared" si="2"/>
        <v>407200</v>
      </c>
      <c r="N22" s="18"/>
    </row>
    <row r="23" spans="1:15" ht="16.5" customHeight="1" x14ac:dyDescent="0.15">
      <c r="A23" s="18"/>
      <c r="B23" s="156" t="s">
        <v>28</v>
      </c>
      <c r="C23" s="46">
        <v>1355</v>
      </c>
      <c r="D23" s="47">
        <v>52</v>
      </c>
      <c r="E23" s="46">
        <v>114</v>
      </c>
      <c r="F23" s="46">
        <v>487</v>
      </c>
      <c r="G23" s="46">
        <f t="shared" si="0"/>
        <v>2008</v>
      </c>
      <c r="H23" s="47">
        <v>98400</v>
      </c>
      <c r="I23" s="46">
        <v>5200</v>
      </c>
      <c r="J23" s="46">
        <v>45300</v>
      </c>
      <c r="K23" s="46">
        <f t="shared" si="1"/>
        <v>148900</v>
      </c>
      <c r="L23" s="46">
        <v>311500</v>
      </c>
      <c r="M23" s="46">
        <f t="shared" si="2"/>
        <v>460400</v>
      </c>
      <c r="N23" s="18"/>
    </row>
    <row r="24" spans="1:15" ht="16.5" customHeight="1" x14ac:dyDescent="0.15">
      <c r="A24" s="18"/>
      <c r="B24" s="156" t="s">
        <v>32</v>
      </c>
      <c r="C24" s="46">
        <v>1195</v>
      </c>
      <c r="D24" s="47">
        <v>43</v>
      </c>
      <c r="E24" s="46">
        <v>86</v>
      </c>
      <c r="F24" s="46">
        <v>497</v>
      </c>
      <c r="G24" s="46">
        <f t="shared" si="0"/>
        <v>1821</v>
      </c>
      <c r="H24" s="47">
        <v>85500</v>
      </c>
      <c r="I24" s="46">
        <v>4300</v>
      </c>
      <c r="J24" s="46">
        <v>46700</v>
      </c>
      <c r="K24" s="46">
        <f t="shared" si="1"/>
        <v>136500</v>
      </c>
      <c r="L24" s="46">
        <v>276000</v>
      </c>
      <c r="M24" s="46">
        <f t="shared" si="2"/>
        <v>412500</v>
      </c>
      <c r="N24" s="18"/>
    </row>
    <row r="25" spans="1:15" ht="16.5" customHeight="1" x14ac:dyDescent="0.15">
      <c r="A25" s="18"/>
      <c r="B25" s="156" t="s">
        <v>36</v>
      </c>
      <c r="C25" s="46">
        <v>1144</v>
      </c>
      <c r="D25" s="47">
        <v>19</v>
      </c>
      <c r="E25" s="46">
        <v>68</v>
      </c>
      <c r="F25" s="46">
        <v>420</v>
      </c>
      <c r="G25" s="46">
        <f t="shared" si="0"/>
        <v>1651</v>
      </c>
      <c r="H25" s="47">
        <v>94800</v>
      </c>
      <c r="I25" s="46">
        <v>1900</v>
      </c>
      <c r="J25" s="46">
        <v>39200</v>
      </c>
      <c r="K25" s="46">
        <f t="shared" si="1"/>
        <v>135900</v>
      </c>
      <c r="L25" s="46">
        <v>251200</v>
      </c>
      <c r="M25" s="46">
        <f t="shared" si="2"/>
        <v>387100</v>
      </c>
      <c r="N25" s="18"/>
    </row>
    <row r="26" spans="1:15" ht="16.5" customHeight="1" x14ac:dyDescent="0.15">
      <c r="A26" s="18"/>
      <c r="B26" s="156" t="s">
        <v>38</v>
      </c>
      <c r="C26" s="46">
        <v>1054</v>
      </c>
      <c r="D26" s="47">
        <v>16</v>
      </c>
      <c r="E26" s="46">
        <v>74</v>
      </c>
      <c r="F26" s="46">
        <v>421</v>
      </c>
      <c r="G26" s="46">
        <f t="shared" si="0"/>
        <v>1565</v>
      </c>
      <c r="H26" s="47">
        <v>71700</v>
      </c>
      <c r="I26" s="46">
        <v>1600</v>
      </c>
      <c r="J26" s="46">
        <v>39200</v>
      </c>
      <c r="K26" s="46">
        <f t="shared" si="1"/>
        <v>112500</v>
      </c>
      <c r="L26" s="46">
        <v>247400</v>
      </c>
      <c r="M26" s="46">
        <f t="shared" si="2"/>
        <v>359900</v>
      </c>
      <c r="N26" s="18"/>
    </row>
    <row r="27" spans="1:15" ht="16.5" customHeight="1" x14ac:dyDescent="0.15">
      <c r="A27" s="18"/>
      <c r="B27" s="156" t="s">
        <v>71</v>
      </c>
      <c r="C27" s="46">
        <v>988</v>
      </c>
      <c r="D27" s="47">
        <v>9</v>
      </c>
      <c r="E27" s="46">
        <v>67</v>
      </c>
      <c r="F27" s="46">
        <v>421</v>
      </c>
      <c r="G27" s="46">
        <f t="shared" si="0"/>
        <v>1485</v>
      </c>
      <c r="H27" s="47">
        <v>73200</v>
      </c>
      <c r="I27" s="46">
        <v>900</v>
      </c>
      <c r="J27" s="46">
        <v>39300</v>
      </c>
      <c r="K27" s="46">
        <f t="shared" si="1"/>
        <v>113400</v>
      </c>
      <c r="L27" s="46">
        <v>226000</v>
      </c>
      <c r="M27" s="46">
        <f t="shared" si="2"/>
        <v>339400</v>
      </c>
      <c r="N27" s="18"/>
    </row>
    <row r="28" spans="1:15" ht="16.5" customHeight="1" x14ac:dyDescent="0.15">
      <c r="A28" s="18"/>
      <c r="B28" s="156" t="s">
        <v>56</v>
      </c>
      <c r="C28" s="175">
        <v>1033</v>
      </c>
      <c r="D28" s="176">
        <v>16</v>
      </c>
      <c r="E28" s="177">
        <v>71</v>
      </c>
      <c r="F28" s="178">
        <v>426</v>
      </c>
      <c r="G28" s="46">
        <f t="shared" si="0"/>
        <v>1546</v>
      </c>
      <c r="H28" s="179">
        <v>72000</v>
      </c>
      <c r="I28" s="177">
        <v>1600</v>
      </c>
      <c r="J28" s="175">
        <v>39400</v>
      </c>
      <c r="K28" s="46">
        <f t="shared" si="1"/>
        <v>113000</v>
      </c>
      <c r="L28" s="177">
        <v>241100</v>
      </c>
      <c r="M28" s="46">
        <f t="shared" si="2"/>
        <v>354100</v>
      </c>
      <c r="N28" s="18"/>
    </row>
    <row r="29" spans="1:15" s="1" customFormat="1" ht="16.5" customHeight="1" thickBot="1" x14ac:dyDescent="0.2">
      <c r="A29" s="18"/>
      <c r="B29" s="180" t="s">
        <v>79</v>
      </c>
      <c r="C29" s="181">
        <f>SUM(C17:C28)</f>
        <v>13798</v>
      </c>
      <c r="D29" s="181">
        <f t="shared" ref="D29:M29" si="4">SUM(D17:D28)</f>
        <v>311</v>
      </c>
      <c r="E29" s="181">
        <f t="shared" si="4"/>
        <v>1057</v>
      </c>
      <c r="F29" s="181">
        <f t="shared" si="4"/>
        <v>5872</v>
      </c>
      <c r="G29" s="182">
        <f t="shared" si="0"/>
        <v>21038</v>
      </c>
      <c r="H29" s="181">
        <f t="shared" si="4"/>
        <v>1006800</v>
      </c>
      <c r="I29" s="181">
        <f t="shared" si="4"/>
        <v>31100</v>
      </c>
      <c r="J29" s="181">
        <f t="shared" si="4"/>
        <v>557100</v>
      </c>
      <c r="K29" s="181">
        <f t="shared" si="4"/>
        <v>1595000</v>
      </c>
      <c r="L29" s="181">
        <f t="shared" si="4"/>
        <v>3162700</v>
      </c>
      <c r="M29" s="181">
        <f t="shared" si="4"/>
        <v>4757700</v>
      </c>
      <c r="N29" s="18"/>
    </row>
    <row r="30" spans="1:15" s="1" customFormat="1" ht="22.5" customHeight="1" thickBot="1" x14ac:dyDescent="0.2">
      <c r="A30" s="18"/>
      <c r="B30" s="173" t="s">
        <v>81</v>
      </c>
      <c r="C30" s="162">
        <f>C29/G29</f>
        <v>0.65586082327217421</v>
      </c>
      <c r="D30" s="162">
        <f>D29/G29</f>
        <v>1.4782774027949424E-2</v>
      </c>
      <c r="E30" s="162">
        <f>E29/G29</f>
        <v>5.0242418480844188E-2</v>
      </c>
      <c r="F30" s="162">
        <f>F29/G29</f>
        <v>0.27911398421903222</v>
      </c>
      <c r="G30" s="174">
        <f t="shared" si="0"/>
        <v>1</v>
      </c>
      <c r="H30" s="183"/>
      <c r="I30" s="183"/>
      <c r="J30" s="183"/>
      <c r="K30" s="184" t="s">
        <v>82</v>
      </c>
      <c r="L30" s="184"/>
      <c r="M30" s="163">
        <f>L29/M29</f>
        <v>0.66475397776236411</v>
      </c>
      <c r="N30" s="158" t="s">
        <v>243</v>
      </c>
      <c r="O30" s="63">
        <f>M29/G29</f>
        <v>226.14792280635041</v>
      </c>
    </row>
    <row r="31" spans="1:15" s="1" customFormat="1" ht="17.25" hidden="1" customHeight="1" x14ac:dyDescent="0.15">
      <c r="A31" s="18"/>
      <c r="B31" s="335" t="s">
        <v>10</v>
      </c>
      <c r="C31" s="332" t="s">
        <v>4</v>
      </c>
      <c r="D31" s="332"/>
      <c r="E31" s="332"/>
      <c r="F31" s="332"/>
      <c r="G31" s="332"/>
      <c r="H31" s="338" t="s">
        <v>74</v>
      </c>
      <c r="I31" s="338"/>
      <c r="J31" s="338"/>
      <c r="K31" s="338"/>
      <c r="L31" s="338"/>
      <c r="M31" s="338"/>
      <c r="N31" s="159"/>
      <c r="O31" s="78"/>
    </row>
    <row r="32" spans="1:15" s="1" customFormat="1" ht="18.75" hidden="1" customHeight="1" x14ac:dyDescent="0.15">
      <c r="A32" s="18"/>
      <c r="B32" s="336"/>
      <c r="C32" s="339" t="s">
        <v>5</v>
      </c>
      <c r="D32" s="341" t="s">
        <v>6</v>
      </c>
      <c r="E32" s="341" t="s">
        <v>73</v>
      </c>
      <c r="F32" s="341" t="s">
        <v>7</v>
      </c>
      <c r="G32" s="341" t="s">
        <v>80</v>
      </c>
      <c r="H32" s="343" t="s">
        <v>75</v>
      </c>
      <c r="I32" s="343"/>
      <c r="J32" s="343"/>
      <c r="K32" s="343"/>
      <c r="L32" s="341" t="s">
        <v>8</v>
      </c>
      <c r="M32" s="341" t="s">
        <v>9</v>
      </c>
      <c r="N32" s="159"/>
      <c r="O32" s="78"/>
    </row>
    <row r="33" spans="1:15" ht="14.25" hidden="1" thickBot="1" x14ac:dyDescent="0.2">
      <c r="A33" s="18"/>
      <c r="B33" s="337"/>
      <c r="C33" s="340"/>
      <c r="D33" s="342"/>
      <c r="E33" s="342"/>
      <c r="F33" s="342"/>
      <c r="G33" s="342"/>
      <c r="H33" s="164" t="s">
        <v>5</v>
      </c>
      <c r="I33" s="164" t="s">
        <v>6</v>
      </c>
      <c r="J33" s="164" t="s">
        <v>7</v>
      </c>
      <c r="K33" s="164" t="s">
        <v>76</v>
      </c>
      <c r="L33" s="342"/>
      <c r="M33" s="342"/>
      <c r="N33" s="18"/>
    </row>
    <row r="34" spans="1:15" s="1" customFormat="1" ht="16.5" customHeight="1" thickTop="1" x14ac:dyDescent="0.15">
      <c r="A34" s="18" t="s">
        <v>137</v>
      </c>
      <c r="B34" s="165" t="s">
        <v>139</v>
      </c>
      <c r="C34" s="166">
        <v>1026</v>
      </c>
      <c r="D34" s="166">
        <v>20</v>
      </c>
      <c r="E34" s="166">
        <v>44</v>
      </c>
      <c r="F34" s="166">
        <v>406</v>
      </c>
      <c r="G34" s="167">
        <f t="shared" ref="G34:G40" si="5">SUM(C34:F34)</f>
        <v>1496</v>
      </c>
      <c r="H34" s="168">
        <v>62100</v>
      </c>
      <c r="I34" s="168">
        <v>2000</v>
      </c>
      <c r="J34" s="168">
        <v>37300</v>
      </c>
      <c r="K34" s="169">
        <f t="shared" ref="K34:K45" si="6">SUM(H34:J34)</f>
        <v>101400</v>
      </c>
      <c r="L34" s="168">
        <v>242100</v>
      </c>
      <c r="M34" s="168">
        <f>K34+L34</f>
        <v>343500</v>
      </c>
      <c r="N34" s="18"/>
    </row>
    <row r="35" spans="1:15" ht="16.5" customHeight="1" x14ac:dyDescent="0.15">
      <c r="A35" s="18"/>
      <c r="B35" s="170" t="s">
        <v>135</v>
      </c>
      <c r="C35" s="46">
        <v>947</v>
      </c>
      <c r="D35" s="46">
        <v>16</v>
      </c>
      <c r="E35" s="46">
        <v>26</v>
      </c>
      <c r="F35" s="46">
        <v>402</v>
      </c>
      <c r="G35" s="46">
        <f t="shared" si="5"/>
        <v>1391</v>
      </c>
      <c r="H35" s="46">
        <v>60900</v>
      </c>
      <c r="I35" s="46">
        <v>1600</v>
      </c>
      <c r="J35" s="46">
        <v>38100</v>
      </c>
      <c r="K35" s="171">
        <f t="shared" si="6"/>
        <v>100600</v>
      </c>
      <c r="L35" s="46">
        <v>225300</v>
      </c>
      <c r="M35" s="172">
        <f t="shared" ref="M35:M40" si="7">K35+L35</f>
        <v>325900</v>
      </c>
      <c r="N35" s="18"/>
    </row>
    <row r="36" spans="1:15" ht="16.5" customHeight="1" x14ac:dyDescent="0.15">
      <c r="A36" s="18"/>
      <c r="B36" s="170" t="s">
        <v>59</v>
      </c>
      <c r="C36" s="46">
        <v>1027</v>
      </c>
      <c r="D36" s="46">
        <v>21</v>
      </c>
      <c r="E36" s="46">
        <v>21</v>
      </c>
      <c r="F36" s="46">
        <v>425</v>
      </c>
      <c r="G36" s="46">
        <f t="shared" si="5"/>
        <v>1494</v>
      </c>
      <c r="H36" s="46">
        <v>75000</v>
      </c>
      <c r="I36" s="46">
        <v>2100</v>
      </c>
      <c r="J36" s="46">
        <v>39000</v>
      </c>
      <c r="K36" s="171">
        <f t="shared" si="6"/>
        <v>116100</v>
      </c>
      <c r="L36" s="46">
        <v>261800</v>
      </c>
      <c r="M36" s="172">
        <f t="shared" si="7"/>
        <v>377900</v>
      </c>
      <c r="N36" s="18"/>
    </row>
    <row r="37" spans="1:15" ht="16.5" customHeight="1" x14ac:dyDescent="0.15">
      <c r="A37" s="18"/>
      <c r="B37" s="170" t="s">
        <v>60</v>
      </c>
      <c r="C37" s="46">
        <v>1175</v>
      </c>
      <c r="D37" s="46">
        <v>31</v>
      </c>
      <c r="E37" s="46">
        <v>40</v>
      </c>
      <c r="F37" s="46">
        <v>463</v>
      </c>
      <c r="G37" s="46">
        <f t="shared" si="5"/>
        <v>1709</v>
      </c>
      <c r="H37" s="46">
        <v>88800</v>
      </c>
      <c r="I37" s="46">
        <v>3100</v>
      </c>
      <c r="J37" s="46">
        <v>43400</v>
      </c>
      <c r="K37" s="171">
        <f t="shared" si="6"/>
        <v>135300</v>
      </c>
      <c r="L37" s="46">
        <v>266600</v>
      </c>
      <c r="M37" s="172">
        <f t="shared" si="7"/>
        <v>401900</v>
      </c>
      <c r="N37" s="18"/>
    </row>
    <row r="38" spans="1:15" ht="16.5" customHeight="1" x14ac:dyDescent="0.15">
      <c r="A38" s="18"/>
      <c r="B38" s="170" t="s">
        <v>61</v>
      </c>
      <c r="C38" s="46">
        <v>1010</v>
      </c>
      <c r="D38" s="46">
        <v>29</v>
      </c>
      <c r="E38" s="46">
        <v>32</v>
      </c>
      <c r="F38" s="46">
        <v>399</v>
      </c>
      <c r="G38" s="46">
        <f t="shared" si="5"/>
        <v>1470</v>
      </c>
      <c r="H38" s="46">
        <v>75900</v>
      </c>
      <c r="I38" s="46">
        <v>2900</v>
      </c>
      <c r="J38" s="46">
        <v>37300</v>
      </c>
      <c r="K38" s="46">
        <f t="shared" si="6"/>
        <v>116100</v>
      </c>
      <c r="L38" s="46">
        <v>227600</v>
      </c>
      <c r="M38" s="46">
        <f t="shared" si="7"/>
        <v>343700</v>
      </c>
      <c r="N38" s="18"/>
    </row>
    <row r="39" spans="1:15" ht="16.5" customHeight="1" x14ac:dyDescent="0.15">
      <c r="A39" s="18"/>
      <c r="B39" s="170" t="s">
        <v>27</v>
      </c>
      <c r="C39" s="46">
        <v>1128</v>
      </c>
      <c r="D39" s="46">
        <v>19</v>
      </c>
      <c r="E39" s="46">
        <v>41</v>
      </c>
      <c r="F39" s="46">
        <v>369</v>
      </c>
      <c r="G39" s="46">
        <f t="shared" si="5"/>
        <v>1557</v>
      </c>
      <c r="H39" s="46">
        <v>86400</v>
      </c>
      <c r="I39" s="46">
        <v>1900</v>
      </c>
      <c r="J39" s="46">
        <v>34000</v>
      </c>
      <c r="K39" s="46">
        <f t="shared" si="6"/>
        <v>122300</v>
      </c>
      <c r="L39" s="46">
        <v>254900</v>
      </c>
      <c r="M39" s="46">
        <f t="shared" si="7"/>
        <v>377200</v>
      </c>
      <c r="N39" s="18"/>
    </row>
    <row r="40" spans="1:15" ht="16.5" customHeight="1" x14ac:dyDescent="0.15">
      <c r="A40" s="18"/>
      <c r="B40" s="170" t="s">
        <v>28</v>
      </c>
      <c r="C40" s="46">
        <v>1177</v>
      </c>
      <c r="D40" s="46">
        <v>24</v>
      </c>
      <c r="E40" s="46">
        <v>46</v>
      </c>
      <c r="F40" s="46">
        <v>404</v>
      </c>
      <c r="G40" s="46">
        <f t="shared" si="5"/>
        <v>1651</v>
      </c>
      <c r="H40" s="46">
        <v>88200</v>
      </c>
      <c r="I40" s="46">
        <v>2400</v>
      </c>
      <c r="J40" s="46">
        <v>37200</v>
      </c>
      <c r="K40" s="46">
        <f t="shared" si="6"/>
        <v>127800</v>
      </c>
      <c r="L40" s="46">
        <v>267200</v>
      </c>
      <c r="M40" s="46">
        <f t="shared" si="7"/>
        <v>395000</v>
      </c>
      <c r="N40" s="18"/>
    </row>
    <row r="41" spans="1:15" s="1" customFormat="1" ht="16.5" customHeight="1" x14ac:dyDescent="0.15">
      <c r="A41" s="18"/>
      <c r="B41" s="241" t="s">
        <v>238</v>
      </c>
      <c r="C41" s="242">
        <v>963</v>
      </c>
      <c r="D41" s="242">
        <v>3</v>
      </c>
      <c r="E41" s="242">
        <v>38</v>
      </c>
      <c r="F41" s="242">
        <v>317</v>
      </c>
      <c r="G41" s="242">
        <f t="shared" ref="G41:G45" si="8">SUM(C41:F41)</f>
        <v>1321</v>
      </c>
      <c r="H41" s="242">
        <v>61500</v>
      </c>
      <c r="I41" s="242">
        <v>300</v>
      </c>
      <c r="J41" s="242">
        <v>30700</v>
      </c>
      <c r="K41" s="242">
        <f t="shared" si="6"/>
        <v>92500</v>
      </c>
      <c r="L41" s="242">
        <v>228400</v>
      </c>
      <c r="M41" s="242">
        <f t="shared" ref="M41:M45" si="9">K41+L41</f>
        <v>320900</v>
      </c>
      <c r="N41" s="18"/>
    </row>
    <row r="42" spans="1:15" s="1" customFormat="1" ht="16.5" customHeight="1" x14ac:dyDescent="0.15">
      <c r="A42" s="18"/>
      <c r="B42" s="170" t="s">
        <v>239</v>
      </c>
      <c r="C42" s="46">
        <v>1069</v>
      </c>
      <c r="D42" s="46">
        <v>14</v>
      </c>
      <c r="E42" s="46">
        <v>48</v>
      </c>
      <c r="F42" s="46">
        <v>328</v>
      </c>
      <c r="G42" s="46">
        <f t="shared" si="8"/>
        <v>1459</v>
      </c>
      <c r="H42" s="46">
        <v>79200</v>
      </c>
      <c r="I42" s="46">
        <v>1400</v>
      </c>
      <c r="J42" s="46">
        <v>32600</v>
      </c>
      <c r="K42" s="46">
        <f t="shared" si="6"/>
        <v>113200</v>
      </c>
      <c r="L42" s="46">
        <v>241700</v>
      </c>
      <c r="M42" s="46">
        <f t="shared" si="9"/>
        <v>354900</v>
      </c>
      <c r="N42" s="18"/>
    </row>
    <row r="43" spans="1:15" s="1" customFormat="1" ht="16.5" customHeight="1" x14ac:dyDescent="0.15">
      <c r="A43" s="18"/>
      <c r="B43" s="170" t="s">
        <v>240</v>
      </c>
      <c r="C43" s="46">
        <v>936</v>
      </c>
      <c r="D43" s="46">
        <v>8</v>
      </c>
      <c r="E43" s="46">
        <v>31</v>
      </c>
      <c r="F43" s="46">
        <v>353</v>
      </c>
      <c r="G43" s="46">
        <f t="shared" si="8"/>
        <v>1328</v>
      </c>
      <c r="H43" s="46">
        <v>81000</v>
      </c>
      <c r="I43" s="46">
        <v>800</v>
      </c>
      <c r="J43" s="46">
        <v>35100</v>
      </c>
      <c r="K43" s="46">
        <f t="shared" si="6"/>
        <v>116900</v>
      </c>
      <c r="L43" s="46">
        <v>200000</v>
      </c>
      <c r="M43" s="46">
        <f t="shared" si="9"/>
        <v>316900</v>
      </c>
      <c r="N43" s="18"/>
    </row>
    <row r="44" spans="1:15" s="1" customFormat="1" ht="16.5" customHeight="1" x14ac:dyDescent="0.15">
      <c r="A44" s="18"/>
      <c r="B44" s="170" t="s">
        <v>241</v>
      </c>
      <c r="C44" s="46">
        <v>985</v>
      </c>
      <c r="D44" s="46">
        <v>8</v>
      </c>
      <c r="E44" s="46">
        <v>28</v>
      </c>
      <c r="F44" s="46">
        <v>374</v>
      </c>
      <c r="G44" s="46">
        <f t="shared" si="8"/>
        <v>1395</v>
      </c>
      <c r="H44" s="46">
        <v>94500</v>
      </c>
      <c r="I44" s="46">
        <v>800</v>
      </c>
      <c r="J44" s="46">
        <v>37200</v>
      </c>
      <c r="K44" s="46">
        <f t="shared" si="6"/>
        <v>132500</v>
      </c>
      <c r="L44" s="46">
        <v>201200</v>
      </c>
      <c r="M44" s="46">
        <f t="shared" si="9"/>
        <v>333700</v>
      </c>
      <c r="N44" s="18"/>
    </row>
    <row r="45" spans="1:15" s="1" customFormat="1" ht="16.5" customHeight="1" x14ac:dyDescent="0.15">
      <c r="A45" s="18"/>
      <c r="B45" s="170" t="s">
        <v>242</v>
      </c>
      <c r="C45" s="46">
        <v>1144</v>
      </c>
      <c r="D45" s="46">
        <v>8</v>
      </c>
      <c r="E45" s="46">
        <v>25</v>
      </c>
      <c r="F45" s="46">
        <v>456</v>
      </c>
      <c r="G45" s="46">
        <f t="shared" si="8"/>
        <v>1633</v>
      </c>
      <c r="H45" s="46">
        <v>95700</v>
      </c>
      <c r="I45" s="46">
        <v>800</v>
      </c>
      <c r="J45" s="46">
        <v>45000</v>
      </c>
      <c r="K45" s="46">
        <f t="shared" si="6"/>
        <v>141500</v>
      </c>
      <c r="L45" s="46">
        <v>246600</v>
      </c>
      <c r="M45" s="46">
        <f t="shared" si="9"/>
        <v>388100</v>
      </c>
      <c r="N45" s="18"/>
    </row>
    <row r="46" spans="1:15" ht="18" customHeight="1" thickBot="1" x14ac:dyDescent="0.2">
      <c r="A46" s="18"/>
      <c r="B46" s="160" t="s">
        <v>146</v>
      </c>
      <c r="C46" s="161">
        <f>SUM(C34:$C$45)</f>
        <v>12587</v>
      </c>
      <c r="D46" s="161">
        <f t="shared" ref="D46:M46" si="10">SUM(D34:D45)</f>
        <v>201</v>
      </c>
      <c r="E46" s="161">
        <f t="shared" si="10"/>
        <v>420</v>
      </c>
      <c r="F46" s="161">
        <f t="shared" si="10"/>
        <v>4696</v>
      </c>
      <c r="G46" s="161">
        <f t="shared" si="10"/>
        <v>17904</v>
      </c>
      <c r="H46" s="161">
        <f t="shared" si="10"/>
        <v>949200</v>
      </c>
      <c r="I46" s="161">
        <f t="shared" si="10"/>
        <v>20100</v>
      </c>
      <c r="J46" s="161">
        <f t="shared" si="10"/>
        <v>446900</v>
      </c>
      <c r="K46" s="161">
        <f t="shared" si="10"/>
        <v>1416200</v>
      </c>
      <c r="L46" s="161">
        <f t="shared" si="10"/>
        <v>2863400</v>
      </c>
      <c r="M46" s="161">
        <f t="shared" si="10"/>
        <v>4279600</v>
      </c>
      <c r="N46" s="18"/>
    </row>
    <row r="47" spans="1:15" ht="22.5" customHeight="1" thickBot="1" x14ac:dyDescent="0.2">
      <c r="B47" s="198" t="s">
        <v>81</v>
      </c>
      <c r="C47" s="199">
        <f>C46/G46</f>
        <v>0.70302725647899911</v>
      </c>
      <c r="D47" s="199">
        <f>D46/G46</f>
        <v>1.1226541554959786E-2</v>
      </c>
      <c r="E47" s="199">
        <f>E46/G46</f>
        <v>2.3458445040214475E-2</v>
      </c>
      <c r="F47" s="199">
        <f>F46/G46</f>
        <v>0.26228775692582662</v>
      </c>
      <c r="G47" s="200">
        <f>SUM(C47:F47)</f>
        <v>1</v>
      </c>
      <c r="H47" s="201"/>
      <c r="I47" s="201"/>
      <c r="J47" s="201"/>
      <c r="K47" s="202" t="s">
        <v>82</v>
      </c>
      <c r="L47" s="202"/>
      <c r="M47" s="203">
        <f>L46/M46</f>
        <v>0.66908122254416302</v>
      </c>
      <c r="N47" s="158" t="s">
        <v>243</v>
      </c>
      <c r="O47" s="63">
        <f>M46/G46</f>
        <v>239.03038427167112</v>
      </c>
    </row>
    <row r="48" spans="1:15" ht="20.25" customHeight="1" thickTop="1" x14ac:dyDescent="0.15">
      <c r="A48" s="334" t="s">
        <v>100</v>
      </c>
      <c r="B48" s="334"/>
      <c r="C48" s="197">
        <f t="shared" ref="C48:M48" si="11">C15+C29+C46</f>
        <v>35931</v>
      </c>
      <c r="D48" s="197">
        <f t="shared" si="11"/>
        <v>744</v>
      </c>
      <c r="E48" s="197">
        <f t="shared" si="11"/>
        <v>2248</v>
      </c>
      <c r="F48" s="197">
        <f t="shared" si="11"/>
        <v>14244</v>
      </c>
      <c r="G48" s="197">
        <f t="shared" si="11"/>
        <v>53167</v>
      </c>
      <c r="H48" s="197">
        <f t="shared" si="11"/>
        <v>2738100</v>
      </c>
      <c r="I48" s="197">
        <f t="shared" si="11"/>
        <v>74400</v>
      </c>
      <c r="J48" s="197">
        <f t="shared" si="11"/>
        <v>1371600</v>
      </c>
      <c r="K48" s="197">
        <f t="shared" si="11"/>
        <v>4184100</v>
      </c>
      <c r="L48" s="197">
        <f t="shared" si="11"/>
        <v>8107500</v>
      </c>
      <c r="M48" s="197">
        <f t="shared" si="11"/>
        <v>12291600</v>
      </c>
      <c r="N48" s="18"/>
    </row>
    <row r="49" spans="2:15" ht="22.5" customHeight="1" thickBot="1" x14ac:dyDescent="0.2">
      <c r="B49" s="204" t="s">
        <v>107</v>
      </c>
      <c r="C49" s="186">
        <f>C48/G48</f>
        <v>0.67581394474015832</v>
      </c>
      <c r="D49" s="186">
        <f>D48/G48</f>
        <v>1.3993642673086689E-2</v>
      </c>
      <c r="E49" s="186">
        <f>E48/G48</f>
        <v>4.228186657136946E-2</v>
      </c>
      <c r="F49" s="186">
        <f>F48/G48</f>
        <v>0.2679105460153855</v>
      </c>
      <c r="G49" s="194">
        <v>1</v>
      </c>
      <c r="H49" s="195"/>
      <c r="I49" s="195"/>
      <c r="J49" s="195"/>
      <c r="K49" s="196" t="s">
        <v>82</v>
      </c>
      <c r="L49" s="196"/>
      <c r="M49" s="190">
        <f>L48/M48</f>
        <v>0.65959679781314073</v>
      </c>
      <c r="N49" s="158" t="s">
        <v>243</v>
      </c>
      <c r="O49" s="63">
        <f>M48/G48</f>
        <v>231.18851919423702</v>
      </c>
    </row>
  </sheetData>
  <mergeCells count="23">
    <mergeCell ref="A48:B48"/>
    <mergeCell ref="B31:B33"/>
    <mergeCell ref="C31:G31"/>
    <mergeCell ref="H31:M31"/>
    <mergeCell ref="C32:C33"/>
    <mergeCell ref="D32:D33"/>
    <mergeCell ref="E32:E33"/>
    <mergeCell ref="F32:F33"/>
    <mergeCell ref="G32:G33"/>
    <mergeCell ref="H32:K32"/>
    <mergeCell ref="L32:L33"/>
    <mergeCell ref="M32:M33"/>
    <mergeCell ref="B3:B5"/>
    <mergeCell ref="H3:M3"/>
    <mergeCell ref="H4:K4"/>
    <mergeCell ref="C4:C5"/>
    <mergeCell ref="D4:D5"/>
    <mergeCell ref="E4:E5"/>
    <mergeCell ref="F4:F5"/>
    <mergeCell ref="L4:L5"/>
    <mergeCell ref="M4:M5"/>
    <mergeCell ref="G4:G5"/>
    <mergeCell ref="C3:G3"/>
  </mergeCells>
  <phoneticPr fontId="2"/>
  <pageMargins left="0.70866141732283472" right="0.70866141732283472" top="0.55118110236220474" bottom="0.55118110236220474"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82"/>
  <sheetViews>
    <sheetView topLeftCell="F30" workbookViewId="0">
      <selection activeCell="U40" sqref="U40"/>
    </sheetView>
  </sheetViews>
  <sheetFormatPr defaultRowHeight="13.5" x14ac:dyDescent="0.15"/>
  <cols>
    <col min="1" max="1" width="4.75" customWidth="1"/>
    <col min="2" max="2" width="11.25" customWidth="1"/>
    <col min="6" max="6" width="4.375" customWidth="1"/>
    <col min="7" max="7" width="11.75" customWidth="1"/>
  </cols>
  <sheetData>
    <row r="2" spans="1:17" s="1" customFormat="1" ht="20.25" customHeight="1" x14ac:dyDescent="0.15">
      <c r="A2" s="73" t="s">
        <v>84</v>
      </c>
      <c r="F2" s="73" t="s">
        <v>85</v>
      </c>
    </row>
    <row r="3" spans="1:17" ht="19.5" customHeight="1" thickBot="1" x14ac:dyDescent="0.2">
      <c r="B3" s="43" t="s">
        <v>10</v>
      </c>
      <c r="C3" s="72" t="s">
        <v>14</v>
      </c>
      <c r="D3" s="72" t="s">
        <v>15</v>
      </c>
      <c r="G3" s="53" t="s">
        <v>10</v>
      </c>
      <c r="H3" s="53" t="s">
        <v>86</v>
      </c>
      <c r="I3" s="53" t="s">
        <v>87</v>
      </c>
      <c r="J3" s="53" t="s">
        <v>88</v>
      </c>
      <c r="K3" s="53" t="s">
        <v>89</v>
      </c>
      <c r="L3" s="53" t="s">
        <v>90</v>
      </c>
      <c r="M3" s="246" t="s">
        <v>91</v>
      </c>
      <c r="N3" s="72" t="s">
        <v>92</v>
      </c>
      <c r="O3" s="72" t="s">
        <v>93</v>
      </c>
      <c r="P3" s="53" t="s">
        <v>94</v>
      </c>
    </row>
    <row r="4" spans="1:17" ht="18.75" hidden="1" customHeight="1" x14ac:dyDescent="0.15">
      <c r="B4" s="23" t="s">
        <v>11</v>
      </c>
      <c r="C4" s="50">
        <f>0.194*100</f>
        <v>19.400000000000002</v>
      </c>
      <c r="D4" s="51">
        <f>0.806*100</f>
        <v>80.600000000000009</v>
      </c>
      <c r="G4" s="23" t="s">
        <v>11</v>
      </c>
      <c r="H4" s="54">
        <v>2E-3</v>
      </c>
      <c r="I4" s="54">
        <v>2.3E-3</v>
      </c>
      <c r="J4" s="54">
        <v>2.1000000000000001E-2</v>
      </c>
      <c r="K4" s="54">
        <v>1.0999999999999999E-2</v>
      </c>
      <c r="L4" s="54">
        <v>0.11</v>
      </c>
      <c r="M4" s="54">
        <v>0.14099999999999999</v>
      </c>
      <c r="N4" s="54">
        <v>0.35899999999999999</v>
      </c>
      <c r="O4" s="54">
        <v>0.34300000000000003</v>
      </c>
      <c r="P4" s="54">
        <v>1.0999999999999999E-2</v>
      </c>
      <c r="Q4" s="214">
        <f t="shared" ref="Q4:Q43" si="0">SUM(H4:P4)</f>
        <v>1.0003</v>
      </c>
    </row>
    <row r="5" spans="1:17" ht="18.75" hidden="1" customHeight="1" x14ac:dyDescent="0.15">
      <c r="B5" s="23" t="s">
        <v>61</v>
      </c>
      <c r="C5" s="45">
        <v>17.3</v>
      </c>
      <c r="D5" s="23">
        <v>82.7</v>
      </c>
      <c r="G5" s="23" t="s">
        <v>61</v>
      </c>
      <c r="H5" s="54">
        <v>6.0000000000000001E-3</v>
      </c>
      <c r="I5" s="54">
        <v>1.2999999999999999E-2</v>
      </c>
      <c r="J5" s="54">
        <v>2.3E-2</v>
      </c>
      <c r="K5" s="54">
        <v>8.0000000000000002E-3</v>
      </c>
      <c r="L5" s="54">
        <v>0.11899999999999999</v>
      </c>
      <c r="M5" s="54">
        <v>0.129</v>
      </c>
      <c r="N5" s="54">
        <v>0.35099999999999998</v>
      </c>
      <c r="O5" s="54">
        <v>0.33500000000000002</v>
      </c>
      <c r="P5" s="54">
        <v>1.6E-2</v>
      </c>
      <c r="Q5" s="214">
        <f t="shared" si="0"/>
        <v>1</v>
      </c>
    </row>
    <row r="6" spans="1:17" ht="18.75" hidden="1" customHeight="1" x14ac:dyDescent="0.15">
      <c r="B6" s="23" t="s">
        <v>27</v>
      </c>
      <c r="C6" s="23">
        <v>15.9</v>
      </c>
      <c r="D6" s="23">
        <v>84.1</v>
      </c>
      <c r="G6" s="23" t="s">
        <v>27</v>
      </c>
      <c r="H6" s="54">
        <v>7.0000000000000001E-3</v>
      </c>
      <c r="I6" s="54">
        <v>1.0999999999999999E-2</v>
      </c>
      <c r="J6" s="54">
        <v>2.5999999999999999E-2</v>
      </c>
      <c r="K6" s="54">
        <v>5.0000000000000001E-3</v>
      </c>
      <c r="L6" s="54">
        <v>7.9000000000000001E-2</v>
      </c>
      <c r="M6" s="54">
        <v>0.13700000000000001</v>
      </c>
      <c r="N6" s="54">
        <v>0.40600000000000003</v>
      </c>
      <c r="O6" s="54">
        <v>0.317</v>
      </c>
      <c r="P6" s="54">
        <v>1.2E-2</v>
      </c>
      <c r="Q6" s="214">
        <f t="shared" si="0"/>
        <v>1</v>
      </c>
    </row>
    <row r="7" spans="1:17" ht="18.75" hidden="1" customHeight="1" x14ac:dyDescent="0.15">
      <c r="B7" s="23" t="s">
        <v>28</v>
      </c>
      <c r="C7" s="23">
        <v>18.3</v>
      </c>
      <c r="D7" s="23">
        <v>81.7</v>
      </c>
      <c r="G7" s="23" t="s">
        <v>28</v>
      </c>
      <c r="H7" s="54">
        <v>8.0000000000000002E-3</v>
      </c>
      <c r="I7" s="54">
        <v>1.2E-2</v>
      </c>
      <c r="J7" s="54">
        <v>0.02</v>
      </c>
      <c r="K7" s="54">
        <v>6.0000000000000001E-3</v>
      </c>
      <c r="L7" s="54">
        <v>8.6999999999999994E-2</v>
      </c>
      <c r="M7" s="54">
        <v>0.127</v>
      </c>
      <c r="N7" s="54">
        <v>0.35299999999999998</v>
      </c>
      <c r="O7" s="54">
        <v>0.374</v>
      </c>
      <c r="P7" s="54">
        <v>1.2999999999999999E-2</v>
      </c>
      <c r="Q7" s="214">
        <f t="shared" si="0"/>
        <v>1</v>
      </c>
    </row>
    <row r="8" spans="1:17" ht="18.75" hidden="1" customHeight="1" x14ac:dyDescent="0.15">
      <c r="B8" s="23" t="s">
        <v>32</v>
      </c>
      <c r="C8" s="23">
        <v>18.399999999999999</v>
      </c>
      <c r="D8" s="23">
        <v>81.599999999999994</v>
      </c>
      <c r="G8" s="23" t="s">
        <v>32</v>
      </c>
      <c r="H8" s="54">
        <v>8.0000000000000002E-3</v>
      </c>
      <c r="I8" s="54">
        <v>1.4E-2</v>
      </c>
      <c r="J8" s="54">
        <v>0.01</v>
      </c>
      <c r="K8" s="54">
        <v>5.0000000000000001E-3</v>
      </c>
      <c r="L8" s="54">
        <v>8.1000000000000003E-2</v>
      </c>
      <c r="M8" s="54">
        <v>0.13400000000000001</v>
      </c>
      <c r="N8" s="54">
        <v>0.38800000000000001</v>
      </c>
      <c r="O8" s="54">
        <v>0.35</v>
      </c>
      <c r="P8" s="54">
        <v>0.01</v>
      </c>
      <c r="Q8" s="214">
        <f t="shared" si="0"/>
        <v>1</v>
      </c>
    </row>
    <row r="9" spans="1:17" ht="18.75" hidden="1" customHeight="1" x14ac:dyDescent="0.15">
      <c r="B9" s="23" t="s">
        <v>36</v>
      </c>
      <c r="C9" s="23">
        <v>17.399999999999999</v>
      </c>
      <c r="D9" s="23">
        <v>82.6</v>
      </c>
      <c r="G9" s="23" t="s">
        <v>36</v>
      </c>
      <c r="H9" s="54">
        <v>8.9999999999999993E-3</v>
      </c>
      <c r="I9" s="54">
        <v>1.4E-2</v>
      </c>
      <c r="J9" s="54">
        <v>1.0999999999999999E-2</v>
      </c>
      <c r="K9" s="54">
        <v>3.0000000000000001E-3</v>
      </c>
      <c r="L9" s="54">
        <v>7.0999999999999994E-2</v>
      </c>
      <c r="M9" s="54">
        <v>0.14599999999999999</v>
      </c>
      <c r="N9" s="54">
        <v>0.36699999999999999</v>
      </c>
      <c r="O9" s="54">
        <v>0.36699999999999999</v>
      </c>
      <c r="P9" s="54">
        <v>1.2E-2</v>
      </c>
      <c r="Q9" s="214">
        <f t="shared" si="0"/>
        <v>1</v>
      </c>
    </row>
    <row r="10" spans="1:17" ht="18.75" hidden="1" customHeight="1" x14ac:dyDescent="0.15">
      <c r="B10" s="23" t="s">
        <v>38</v>
      </c>
      <c r="C10" s="23">
        <v>20.2</v>
      </c>
      <c r="D10" s="23">
        <v>79.8</v>
      </c>
      <c r="G10" s="23" t="s">
        <v>38</v>
      </c>
      <c r="H10" s="54">
        <v>1.2999999999999999E-2</v>
      </c>
      <c r="I10" s="54">
        <v>2.3E-2</v>
      </c>
      <c r="J10" s="54">
        <v>1.6E-2</v>
      </c>
      <c r="K10" s="54">
        <v>8.0000000000000002E-3</v>
      </c>
      <c r="L10" s="54">
        <v>9.0999999999999998E-2</v>
      </c>
      <c r="M10" s="54">
        <v>0.17199999999999999</v>
      </c>
      <c r="N10" s="54">
        <v>0.36399999999999999</v>
      </c>
      <c r="O10" s="54">
        <v>0.30199999999999999</v>
      </c>
      <c r="P10" s="54">
        <v>1.0999999999999999E-2</v>
      </c>
      <c r="Q10" s="214">
        <f t="shared" si="0"/>
        <v>0.99999999999999989</v>
      </c>
    </row>
    <row r="11" spans="1:17" ht="18.75" hidden="1" customHeight="1" x14ac:dyDescent="0.15">
      <c r="B11" s="23" t="s">
        <v>71</v>
      </c>
      <c r="C11" s="23">
        <v>19.600000000000001</v>
      </c>
      <c r="D11" s="23">
        <v>80.400000000000006</v>
      </c>
      <c r="G11" s="23" t="s">
        <v>71</v>
      </c>
      <c r="H11" s="54">
        <v>1.9E-2</v>
      </c>
      <c r="I11" s="54">
        <v>2.1999999999999999E-2</v>
      </c>
      <c r="J11" s="54">
        <v>1.4E-2</v>
      </c>
      <c r="K11" s="54">
        <v>1.0999999999999999E-2</v>
      </c>
      <c r="L11" s="54">
        <v>8.6999999999999994E-2</v>
      </c>
      <c r="M11" s="54">
        <v>0.127</v>
      </c>
      <c r="N11" s="54">
        <v>0.377</v>
      </c>
      <c r="O11" s="54">
        <v>0.33</v>
      </c>
      <c r="P11" s="54">
        <v>1.2999999999999999E-2</v>
      </c>
      <c r="Q11" s="214">
        <f t="shared" si="0"/>
        <v>1</v>
      </c>
    </row>
    <row r="12" spans="1:17" ht="18.75" hidden="1" customHeight="1" thickBot="1" x14ac:dyDescent="0.2">
      <c r="B12" s="24" t="s">
        <v>56</v>
      </c>
      <c r="C12" s="24">
        <v>19.8</v>
      </c>
      <c r="D12" s="24">
        <v>80.2</v>
      </c>
      <c r="G12" s="24" t="s">
        <v>56</v>
      </c>
      <c r="H12" s="58">
        <v>8.9999999999999993E-3</v>
      </c>
      <c r="I12" s="58">
        <v>1.4E-2</v>
      </c>
      <c r="J12" s="58">
        <v>1.2999999999999999E-2</v>
      </c>
      <c r="K12" s="58">
        <v>7.0000000000000001E-3</v>
      </c>
      <c r="L12" s="58">
        <v>6.7000000000000004E-2</v>
      </c>
      <c r="M12" s="58">
        <v>0.13100000000000001</v>
      </c>
      <c r="N12" s="58">
        <v>0.38600000000000001</v>
      </c>
      <c r="O12" s="58">
        <v>0.36199999999999999</v>
      </c>
      <c r="P12" s="58">
        <v>1.0999999999999999E-2</v>
      </c>
      <c r="Q12" s="214">
        <f t="shared" si="0"/>
        <v>1</v>
      </c>
    </row>
    <row r="13" spans="1:17" s="1" customFormat="1" ht="20.25" customHeight="1" thickBot="1" x14ac:dyDescent="0.2">
      <c r="B13" s="56" t="s">
        <v>97</v>
      </c>
      <c r="C13" s="219">
        <f>AVERAGE(C4:C12)</f>
        <v>18.477777777777781</v>
      </c>
      <c r="D13" s="64">
        <f>AVERAGE(D4:D12)</f>
        <v>81.522222222222226</v>
      </c>
      <c r="G13" s="56" t="s">
        <v>97</v>
      </c>
      <c r="H13" s="67">
        <f>AVERAGE(H4:H12)</f>
        <v>8.9999999999999993E-3</v>
      </c>
      <c r="I13" s="67">
        <f t="shared" ref="I13:P13" si="1">AVERAGE(I4:I12)</f>
        <v>1.3922222222222221E-2</v>
      </c>
      <c r="J13" s="67">
        <f t="shared" si="1"/>
        <v>1.7111111111111115E-2</v>
      </c>
      <c r="K13" s="67">
        <f t="shared" si="1"/>
        <v>7.1111111111111115E-3</v>
      </c>
      <c r="L13" s="86">
        <f t="shared" si="1"/>
        <v>8.8000000000000009E-2</v>
      </c>
      <c r="M13" s="213">
        <f t="shared" si="1"/>
        <v>0.13822222222222222</v>
      </c>
      <c r="N13" s="70">
        <f t="shared" si="1"/>
        <v>0.37233333333333335</v>
      </c>
      <c r="O13" s="69">
        <f t="shared" si="1"/>
        <v>0.34222222222222226</v>
      </c>
      <c r="P13" s="212">
        <f t="shared" si="1"/>
        <v>1.2111111111111109E-2</v>
      </c>
      <c r="Q13" s="214">
        <f t="shared" si="0"/>
        <v>1.0000333333333333</v>
      </c>
    </row>
    <row r="14" spans="1:17" ht="19.5" hidden="1" customHeight="1" x14ac:dyDescent="0.15">
      <c r="B14" s="52" t="s">
        <v>57</v>
      </c>
      <c r="C14" s="52">
        <v>21.1</v>
      </c>
      <c r="D14" s="52">
        <v>78.900000000000006</v>
      </c>
      <c r="G14" s="52" t="s">
        <v>95</v>
      </c>
      <c r="H14" s="59">
        <v>3.0000000000000001E-3</v>
      </c>
      <c r="I14" s="59">
        <v>2.1000000000000001E-2</v>
      </c>
      <c r="J14" s="59">
        <v>5.0000000000000001E-3</v>
      </c>
      <c r="K14" s="59">
        <v>3.0000000000000001E-3</v>
      </c>
      <c r="L14" s="59">
        <v>9.9000000000000005E-2</v>
      </c>
      <c r="M14" s="59">
        <v>0.15</v>
      </c>
      <c r="N14" s="59">
        <v>0.35599999999999998</v>
      </c>
      <c r="O14" s="59">
        <v>0.34599999999999997</v>
      </c>
      <c r="P14" s="59">
        <v>1.7000000000000001E-2</v>
      </c>
      <c r="Q14" s="214">
        <f t="shared" si="0"/>
        <v>1</v>
      </c>
    </row>
    <row r="15" spans="1:17" ht="18.75" hidden="1" customHeight="1" x14ac:dyDescent="0.15">
      <c r="B15" s="23" t="s">
        <v>58</v>
      </c>
      <c r="C15" s="45">
        <v>20</v>
      </c>
      <c r="D15" s="45">
        <v>80</v>
      </c>
      <c r="G15" s="23" t="s">
        <v>58</v>
      </c>
      <c r="H15" s="54">
        <v>0</v>
      </c>
      <c r="I15" s="54">
        <v>2.4E-2</v>
      </c>
      <c r="J15" s="54">
        <v>1.0999999999999999E-2</v>
      </c>
      <c r="K15" s="54">
        <v>5.0000000000000001E-3</v>
      </c>
      <c r="L15" s="54">
        <v>8.2000000000000003E-2</v>
      </c>
      <c r="M15" s="54">
        <v>0.14599999999999999</v>
      </c>
      <c r="N15" s="54">
        <v>0.35199999999999998</v>
      </c>
      <c r="O15" s="54">
        <v>0.36599999999999999</v>
      </c>
      <c r="P15" s="54">
        <v>1.4E-2</v>
      </c>
      <c r="Q15" s="214">
        <f t="shared" si="0"/>
        <v>1</v>
      </c>
    </row>
    <row r="16" spans="1:17" ht="18.75" hidden="1" customHeight="1" x14ac:dyDescent="0.15">
      <c r="B16" s="23" t="s">
        <v>59</v>
      </c>
      <c r="C16" s="45">
        <v>18</v>
      </c>
      <c r="D16" s="45">
        <v>82</v>
      </c>
      <c r="G16" s="23" t="s">
        <v>59</v>
      </c>
      <c r="H16" s="54">
        <v>1.0999999999999999E-2</v>
      </c>
      <c r="I16" s="54">
        <v>1.4E-2</v>
      </c>
      <c r="J16" s="54">
        <v>1.9E-2</v>
      </c>
      <c r="K16" s="54">
        <v>4.0000000000000001E-3</v>
      </c>
      <c r="L16" s="54">
        <v>8.3000000000000004E-2</v>
      </c>
      <c r="M16" s="54">
        <v>9.6000000000000002E-2</v>
      </c>
      <c r="N16" s="54">
        <v>0.35099999999999998</v>
      </c>
      <c r="O16" s="54">
        <v>0.39600000000000002</v>
      </c>
      <c r="P16" s="54">
        <v>2.5999999999999999E-2</v>
      </c>
      <c r="Q16" s="214">
        <f t="shared" si="0"/>
        <v>1</v>
      </c>
    </row>
    <row r="17" spans="2:17" ht="18.75" hidden="1" customHeight="1" x14ac:dyDescent="0.15">
      <c r="B17" s="23" t="s">
        <v>60</v>
      </c>
      <c r="C17" s="23">
        <v>16.3</v>
      </c>
      <c r="D17" s="23">
        <v>83.7</v>
      </c>
      <c r="G17" s="23" t="s">
        <v>60</v>
      </c>
      <c r="H17" s="54">
        <v>1.9E-2</v>
      </c>
      <c r="I17" s="54">
        <v>2.4E-2</v>
      </c>
      <c r="J17" s="54">
        <v>2.1000000000000001E-2</v>
      </c>
      <c r="K17" s="54">
        <v>5.0000000000000001E-3</v>
      </c>
      <c r="L17" s="54">
        <v>9.3000000000000013E-2</v>
      </c>
      <c r="M17" s="54">
        <v>0.10400000000000001</v>
      </c>
      <c r="N17" s="54">
        <v>0.33700000000000002</v>
      </c>
      <c r="O17" s="54">
        <v>0.38</v>
      </c>
      <c r="P17" s="54">
        <v>1.7000000000000001E-2</v>
      </c>
      <c r="Q17" s="214">
        <f t="shared" si="0"/>
        <v>1</v>
      </c>
    </row>
    <row r="18" spans="2:17" ht="18.75" hidden="1" customHeight="1" x14ac:dyDescent="0.15">
      <c r="B18" s="23" t="s">
        <v>61</v>
      </c>
      <c r="C18" s="23">
        <v>19.7</v>
      </c>
      <c r="D18" s="23">
        <v>80.3</v>
      </c>
      <c r="G18" s="23" t="s">
        <v>61</v>
      </c>
      <c r="H18" s="54">
        <v>1.1000000000000001E-2</v>
      </c>
      <c r="I18" s="54">
        <v>2.4E-2</v>
      </c>
      <c r="J18" s="54">
        <v>0.02</v>
      </c>
      <c r="K18" s="54">
        <v>5.0000000000000001E-3</v>
      </c>
      <c r="L18" s="54">
        <v>7.4999999999999997E-2</v>
      </c>
      <c r="M18" s="54">
        <v>0.122</v>
      </c>
      <c r="N18" s="54">
        <v>0.35699999999999998</v>
      </c>
      <c r="O18" s="54">
        <v>0.37</v>
      </c>
      <c r="P18" s="54">
        <v>1.6E-2</v>
      </c>
      <c r="Q18" s="214">
        <f t="shared" si="0"/>
        <v>1</v>
      </c>
    </row>
    <row r="19" spans="2:17" ht="18.75" hidden="1" customHeight="1" x14ac:dyDescent="0.15">
      <c r="B19" s="23" t="s">
        <v>27</v>
      </c>
      <c r="C19" s="23">
        <v>18.899999999999999</v>
      </c>
      <c r="D19" s="23">
        <v>81.099999999999994</v>
      </c>
      <c r="G19" s="23" t="s">
        <v>27</v>
      </c>
      <c r="H19" s="54">
        <v>1.6E-2</v>
      </c>
      <c r="I19" s="54">
        <v>1.6E-2</v>
      </c>
      <c r="J19" s="54">
        <v>2.6000000000000002E-2</v>
      </c>
      <c r="K19" s="54">
        <v>3.0000000000000001E-3</v>
      </c>
      <c r="L19" s="54">
        <v>7.9000000000000001E-2</v>
      </c>
      <c r="M19" s="54">
        <v>0.14000000000000001</v>
      </c>
      <c r="N19" s="54">
        <v>0.32500000000000001</v>
      </c>
      <c r="O19" s="54">
        <v>0.378</v>
      </c>
      <c r="P19" s="54">
        <v>1.7000000000000001E-2</v>
      </c>
      <c r="Q19" s="214">
        <f t="shared" si="0"/>
        <v>1</v>
      </c>
    </row>
    <row r="20" spans="2:17" ht="18.75" hidden="1" customHeight="1" x14ac:dyDescent="0.15">
      <c r="B20" s="23" t="s">
        <v>28</v>
      </c>
      <c r="C20" s="23">
        <v>17.899999999999999</v>
      </c>
      <c r="D20" s="23">
        <v>82.1</v>
      </c>
      <c r="G20" s="23" t="s">
        <v>28</v>
      </c>
      <c r="H20" s="54">
        <v>5.0000000000000001E-3</v>
      </c>
      <c r="I20" s="54">
        <v>2.3E-2</v>
      </c>
      <c r="J20" s="54">
        <v>1.2E-2</v>
      </c>
      <c r="K20" s="54">
        <v>4.0000000000000001E-3</v>
      </c>
      <c r="L20" s="54">
        <v>8.5999999999999993E-2</v>
      </c>
      <c r="M20" s="54">
        <v>0.123</v>
      </c>
      <c r="N20" s="54">
        <v>0.34399999999999997</v>
      </c>
      <c r="O20" s="54">
        <v>0.38200000000000001</v>
      </c>
      <c r="P20" s="54">
        <v>2.1000000000000001E-2</v>
      </c>
      <c r="Q20" s="214">
        <f t="shared" si="0"/>
        <v>1</v>
      </c>
    </row>
    <row r="21" spans="2:17" ht="18.75" hidden="1" customHeight="1" x14ac:dyDescent="0.15">
      <c r="B21" s="23" t="s">
        <v>32</v>
      </c>
      <c r="C21" s="45">
        <v>21</v>
      </c>
      <c r="D21" s="45">
        <v>79</v>
      </c>
      <c r="G21" s="23" t="s">
        <v>32</v>
      </c>
      <c r="H21" s="54">
        <v>0.01</v>
      </c>
      <c r="I21" s="54">
        <v>1.3000000000000001E-2</v>
      </c>
      <c r="J21" s="54">
        <v>1.8000000000000002E-2</v>
      </c>
      <c r="K21" s="54">
        <v>6.0000000000000001E-3</v>
      </c>
      <c r="L21" s="54">
        <v>7.3999999999999996E-2</v>
      </c>
      <c r="M21" s="54">
        <v>0.11799999999999999</v>
      </c>
      <c r="N21" s="54">
        <v>0.34499999999999997</v>
      </c>
      <c r="O21" s="54">
        <v>0.40400000000000003</v>
      </c>
      <c r="P21" s="54">
        <v>1.2E-2</v>
      </c>
      <c r="Q21" s="214">
        <f t="shared" si="0"/>
        <v>1</v>
      </c>
    </row>
    <row r="22" spans="2:17" ht="18.75" hidden="1" customHeight="1" x14ac:dyDescent="0.15">
      <c r="B22" s="23" t="s">
        <v>36</v>
      </c>
      <c r="C22" s="23">
        <v>17.399999999999999</v>
      </c>
      <c r="D22" s="23">
        <v>82.6</v>
      </c>
      <c r="G22" s="23" t="s">
        <v>36</v>
      </c>
      <c r="H22" s="54">
        <v>0.01</v>
      </c>
      <c r="I22" s="54">
        <v>2.2000000000000002E-2</v>
      </c>
      <c r="J22" s="54">
        <v>2.8999999999999998E-2</v>
      </c>
      <c r="K22" s="54">
        <v>2E-3</v>
      </c>
      <c r="L22" s="54">
        <v>6.9000000000000006E-2</v>
      </c>
      <c r="M22" s="54">
        <v>0.13100000000000001</v>
      </c>
      <c r="N22" s="54">
        <v>0.33300000000000002</v>
      </c>
      <c r="O22" s="54">
        <v>0.38500000000000001</v>
      </c>
      <c r="P22" s="54">
        <v>1.9E-2</v>
      </c>
      <c r="Q22" s="214">
        <f t="shared" si="0"/>
        <v>1</v>
      </c>
    </row>
    <row r="23" spans="2:17" ht="18.75" hidden="1" customHeight="1" x14ac:dyDescent="0.15">
      <c r="B23" s="23" t="s">
        <v>38</v>
      </c>
      <c r="C23" s="23">
        <v>13.7</v>
      </c>
      <c r="D23" s="23">
        <v>86.3</v>
      </c>
      <c r="G23" s="23" t="s">
        <v>38</v>
      </c>
      <c r="H23" s="54">
        <v>8.9999999999999993E-3</v>
      </c>
      <c r="I23" s="54">
        <v>2.7999999999999997E-2</v>
      </c>
      <c r="J23" s="54">
        <v>1.7000000000000001E-2</v>
      </c>
      <c r="K23" s="54">
        <v>1.0999999999999999E-2</v>
      </c>
      <c r="L23" s="54">
        <v>7.9000000000000001E-2</v>
      </c>
      <c r="M23" s="54">
        <v>0.126</v>
      </c>
      <c r="N23" s="54">
        <v>0.314</v>
      </c>
      <c r="O23" s="54">
        <v>0.4</v>
      </c>
      <c r="P23" s="54">
        <v>1.6E-2</v>
      </c>
      <c r="Q23" s="214">
        <f t="shared" si="0"/>
        <v>1</v>
      </c>
    </row>
    <row r="24" spans="2:17" ht="18.75" hidden="1" customHeight="1" x14ac:dyDescent="0.15">
      <c r="B24" s="23" t="s">
        <v>71</v>
      </c>
      <c r="C24" s="23">
        <v>15.7</v>
      </c>
      <c r="D24" s="23">
        <v>84.3</v>
      </c>
      <c r="G24" s="23" t="s">
        <v>71</v>
      </c>
      <c r="H24" s="54">
        <v>8.0000000000000002E-3</v>
      </c>
      <c r="I24" s="54">
        <v>1.8000000000000002E-2</v>
      </c>
      <c r="J24" s="54">
        <v>1.8000000000000002E-2</v>
      </c>
      <c r="K24" s="54">
        <v>2.1999999999999999E-2</v>
      </c>
      <c r="L24" s="54">
        <v>9.0999999999999998E-2</v>
      </c>
      <c r="M24" s="54">
        <v>0.122</v>
      </c>
      <c r="N24" s="54">
        <v>0.33400000000000002</v>
      </c>
      <c r="O24" s="54">
        <v>0.374</v>
      </c>
      <c r="P24" s="54">
        <v>1.2999999999999999E-2</v>
      </c>
      <c r="Q24" s="214">
        <f t="shared" si="0"/>
        <v>1</v>
      </c>
    </row>
    <row r="25" spans="2:17" ht="18.75" hidden="1" customHeight="1" thickBot="1" x14ac:dyDescent="0.2">
      <c r="B25" s="24" t="s">
        <v>56</v>
      </c>
      <c r="C25" s="60">
        <v>15</v>
      </c>
      <c r="D25" s="60">
        <v>85</v>
      </c>
      <c r="G25" s="24" t="s">
        <v>56</v>
      </c>
      <c r="H25" s="55">
        <v>4.0000000000000001E-3</v>
      </c>
      <c r="I25" s="55">
        <v>3.2000000000000001E-2</v>
      </c>
      <c r="J25" s="55">
        <v>2.4E-2</v>
      </c>
      <c r="K25" s="55">
        <v>4.0000000000000001E-3</v>
      </c>
      <c r="L25" s="55">
        <v>7.5999999999999998E-2</v>
      </c>
      <c r="M25" s="55">
        <v>9.7000000000000003E-2</v>
      </c>
      <c r="N25" s="55">
        <v>0.33700000000000002</v>
      </c>
      <c r="O25" s="55">
        <v>0.41</v>
      </c>
      <c r="P25" s="55">
        <v>1.6E-2</v>
      </c>
      <c r="Q25" s="214">
        <f t="shared" si="0"/>
        <v>1</v>
      </c>
    </row>
    <row r="26" spans="2:17" ht="20.25" customHeight="1" thickBot="1" x14ac:dyDescent="0.2">
      <c r="B26" s="57" t="s">
        <v>83</v>
      </c>
      <c r="C26" s="66">
        <f>AVERAGE(C14:C25)</f>
        <v>17.891666666666666</v>
      </c>
      <c r="D26" s="65">
        <f>AVERAGE(D14:D25)</f>
        <v>82.108333333333334</v>
      </c>
      <c r="G26" s="56" t="s">
        <v>83</v>
      </c>
      <c r="H26" s="67">
        <f>AVERAGE(H14:H25)</f>
        <v>8.8333333333333319E-3</v>
      </c>
      <c r="I26" s="67">
        <f t="shared" ref="I26:P26" si="2">AVERAGE(I14:I25)</f>
        <v>2.1583333333333333E-2</v>
      </c>
      <c r="J26" s="67">
        <f t="shared" si="2"/>
        <v>1.8333333333333333E-2</v>
      </c>
      <c r="K26" s="67">
        <f t="shared" si="2"/>
        <v>6.1666666666666675E-3</v>
      </c>
      <c r="L26" s="67">
        <f t="shared" si="2"/>
        <v>8.2166666666666652E-2</v>
      </c>
      <c r="M26" s="67">
        <f t="shared" si="2"/>
        <v>0.12291666666666663</v>
      </c>
      <c r="N26" s="67">
        <f t="shared" si="2"/>
        <v>0.34041666666666665</v>
      </c>
      <c r="O26" s="71">
        <f t="shared" si="2"/>
        <v>0.38258333333333333</v>
      </c>
      <c r="P26" s="68">
        <f t="shared" si="2"/>
        <v>1.7000000000000001E-2</v>
      </c>
      <c r="Q26" s="214">
        <f t="shared" si="0"/>
        <v>0.99999999999999989</v>
      </c>
    </row>
    <row r="27" spans="2:17" ht="19.5" customHeight="1" x14ac:dyDescent="0.15">
      <c r="B27" s="244" t="s">
        <v>140</v>
      </c>
      <c r="C27" s="81">
        <v>15.8</v>
      </c>
      <c r="D27" s="81">
        <v>84.2</v>
      </c>
      <c r="G27" s="244" t="s">
        <v>141</v>
      </c>
      <c r="H27" s="83">
        <v>1E-3</v>
      </c>
      <c r="I27" s="83">
        <v>0.02</v>
      </c>
      <c r="J27" s="83">
        <v>1.7999999999999999E-2</v>
      </c>
      <c r="K27" s="83">
        <v>4.0000000000000001E-3</v>
      </c>
      <c r="L27" s="83">
        <v>8.1000000000000003E-2</v>
      </c>
      <c r="M27" s="83">
        <v>8.3000000000000004E-2</v>
      </c>
      <c r="N27" s="83">
        <v>0.34399999999999997</v>
      </c>
      <c r="O27" s="83">
        <v>0.435</v>
      </c>
      <c r="P27" s="83">
        <v>1.4E-2</v>
      </c>
      <c r="Q27" s="214">
        <f t="shared" si="0"/>
        <v>1</v>
      </c>
    </row>
    <row r="28" spans="2:17" ht="19.5" customHeight="1" x14ac:dyDescent="0.15">
      <c r="B28" s="53" t="s">
        <v>58</v>
      </c>
      <c r="C28" s="79">
        <v>16.600000000000001</v>
      </c>
      <c r="D28" s="79">
        <v>83.4</v>
      </c>
      <c r="G28" s="53" t="s">
        <v>58</v>
      </c>
      <c r="H28" s="82">
        <v>3.0000000000000001E-3</v>
      </c>
      <c r="I28" s="82">
        <v>1.2999999999999999E-2</v>
      </c>
      <c r="J28" s="82">
        <v>2.8000000000000001E-2</v>
      </c>
      <c r="K28" s="82">
        <v>5.0000000000000001E-3</v>
      </c>
      <c r="L28" s="82">
        <v>8.2000000000000003E-2</v>
      </c>
      <c r="M28" s="82">
        <v>9.5000000000000001E-2</v>
      </c>
      <c r="N28" s="82">
        <v>0.32700000000000001</v>
      </c>
      <c r="O28" s="82">
        <v>0.432</v>
      </c>
      <c r="P28" s="82">
        <v>1.4999999999999999E-2</v>
      </c>
      <c r="Q28" s="214">
        <f t="shared" si="0"/>
        <v>1</v>
      </c>
    </row>
    <row r="29" spans="2:17" ht="19.5" customHeight="1" x14ac:dyDescent="0.15">
      <c r="B29" s="53" t="s">
        <v>59</v>
      </c>
      <c r="C29" s="79">
        <v>17.2</v>
      </c>
      <c r="D29" s="79">
        <v>82.8</v>
      </c>
      <c r="G29" s="53" t="s">
        <v>59</v>
      </c>
      <c r="H29" s="84">
        <v>1E-3</v>
      </c>
      <c r="I29" s="82">
        <v>7.0000000000000001E-3</v>
      </c>
      <c r="J29" s="82">
        <v>1.4E-2</v>
      </c>
      <c r="K29" s="82">
        <v>2.9000000000000001E-2</v>
      </c>
      <c r="L29" s="82">
        <v>7.2999999999999995E-2</v>
      </c>
      <c r="M29" s="82">
        <v>8.2000000000000003E-2</v>
      </c>
      <c r="N29" s="82">
        <v>0.32900000000000001</v>
      </c>
      <c r="O29" s="82">
        <v>0.44400000000000001</v>
      </c>
      <c r="P29" s="82">
        <v>2.1000000000000001E-2</v>
      </c>
      <c r="Q29" s="214">
        <f t="shared" si="0"/>
        <v>1</v>
      </c>
    </row>
    <row r="30" spans="2:17" ht="19.5" customHeight="1" x14ac:dyDescent="0.15">
      <c r="B30" s="53" t="s">
        <v>60</v>
      </c>
      <c r="C30" s="80">
        <v>14</v>
      </c>
      <c r="D30" s="80">
        <v>86</v>
      </c>
      <c r="G30" s="53" t="s">
        <v>60</v>
      </c>
      <c r="H30" s="82">
        <v>1E-3</v>
      </c>
      <c r="I30" s="82">
        <v>4.0000000000000001E-3</v>
      </c>
      <c r="J30" s="82">
        <v>0.02</v>
      </c>
      <c r="K30" s="82">
        <v>2.7E-2</v>
      </c>
      <c r="L30" s="82">
        <v>7.2999999999999995E-2</v>
      </c>
      <c r="M30" s="82">
        <v>9.1999999999999998E-2</v>
      </c>
      <c r="N30" s="82">
        <v>0.32800000000000001</v>
      </c>
      <c r="O30" s="82">
        <v>0.439</v>
      </c>
      <c r="P30" s="82">
        <v>1.6E-2</v>
      </c>
      <c r="Q30" s="214">
        <f t="shared" si="0"/>
        <v>1</v>
      </c>
    </row>
    <row r="31" spans="2:17" ht="19.5" customHeight="1" x14ac:dyDescent="0.15">
      <c r="B31" s="53" t="s">
        <v>61</v>
      </c>
      <c r="C31" s="23">
        <v>16.100000000000001</v>
      </c>
      <c r="D31" s="23">
        <v>83.9</v>
      </c>
      <c r="G31" s="53" t="s">
        <v>61</v>
      </c>
      <c r="H31" s="82">
        <v>5.0000000000000001E-3</v>
      </c>
      <c r="I31" s="82">
        <v>1.0999999999999999E-2</v>
      </c>
      <c r="J31" s="82">
        <v>1.7999999999999999E-2</v>
      </c>
      <c r="K31" s="82">
        <v>1.7000000000000001E-2</v>
      </c>
      <c r="L31" s="82">
        <v>5.3999999999999999E-2</v>
      </c>
      <c r="M31" s="82">
        <v>0.104</v>
      </c>
      <c r="N31" s="82">
        <v>0.33400000000000002</v>
      </c>
      <c r="O31" s="82">
        <v>0.44</v>
      </c>
      <c r="P31" s="82">
        <v>1.7000000000000001E-2</v>
      </c>
      <c r="Q31" s="214">
        <f t="shared" si="0"/>
        <v>1</v>
      </c>
    </row>
    <row r="32" spans="2:17" ht="19.5" customHeight="1" x14ac:dyDescent="0.15">
      <c r="B32" s="53" t="s">
        <v>27</v>
      </c>
      <c r="C32" s="23">
        <v>14.1</v>
      </c>
      <c r="D32" s="23">
        <v>85.9</v>
      </c>
      <c r="G32" s="53" t="s">
        <v>27</v>
      </c>
      <c r="H32" s="82">
        <v>3.0000000000000001E-3</v>
      </c>
      <c r="I32" s="82">
        <v>5.0000000000000001E-3</v>
      </c>
      <c r="J32" s="82">
        <v>0.02</v>
      </c>
      <c r="K32" s="82">
        <v>2.7E-2</v>
      </c>
      <c r="L32" s="82">
        <v>6.3E-2</v>
      </c>
      <c r="M32" s="82">
        <v>0.111</v>
      </c>
      <c r="N32" s="82">
        <v>0.30199999999999999</v>
      </c>
      <c r="O32" s="82">
        <v>0.46100000000000002</v>
      </c>
      <c r="P32" s="82">
        <v>8.0000000000000002E-3</v>
      </c>
      <c r="Q32" s="214">
        <f t="shared" si="0"/>
        <v>1</v>
      </c>
    </row>
    <row r="33" spans="2:20" ht="19.5" customHeight="1" x14ac:dyDescent="0.15">
      <c r="B33" s="53" t="s">
        <v>28</v>
      </c>
      <c r="C33" s="23">
        <v>14.1</v>
      </c>
      <c r="D33" s="23">
        <v>85.9</v>
      </c>
      <c r="G33" s="53" t="s">
        <v>28</v>
      </c>
      <c r="H33" s="82">
        <v>5.0000000000000001E-3</v>
      </c>
      <c r="I33" s="82">
        <v>7.0000000000000001E-3</v>
      </c>
      <c r="J33" s="82">
        <v>3.1E-2</v>
      </c>
      <c r="K33" s="82">
        <v>3.0000000000000001E-3</v>
      </c>
      <c r="L33" s="82">
        <v>8.5999999999999993E-2</v>
      </c>
      <c r="M33" s="82">
        <v>0.115</v>
      </c>
      <c r="N33" s="82">
        <v>0.30199999999999999</v>
      </c>
      <c r="O33" s="82">
        <v>0.434</v>
      </c>
      <c r="P33" s="82">
        <v>1.7000000000000001E-2</v>
      </c>
      <c r="Q33" s="214">
        <f t="shared" si="0"/>
        <v>0.99999999999999989</v>
      </c>
    </row>
    <row r="34" spans="2:20" ht="19.5" hidden="1" customHeight="1" x14ac:dyDescent="0.2">
      <c r="B34" s="53" t="s">
        <v>32</v>
      </c>
      <c r="C34" s="23"/>
      <c r="D34" s="23"/>
      <c r="G34" s="53" t="s">
        <v>32</v>
      </c>
      <c r="H34" s="23"/>
      <c r="I34" s="23"/>
      <c r="J34" s="23"/>
      <c r="K34" s="23"/>
      <c r="L34" s="23"/>
      <c r="M34" s="23"/>
      <c r="N34" s="23"/>
      <c r="O34" s="23"/>
      <c r="P34" s="23"/>
      <c r="Q34" s="214">
        <f t="shared" si="0"/>
        <v>0</v>
      </c>
    </row>
    <row r="35" spans="2:20" ht="19.5" hidden="1" customHeight="1" x14ac:dyDescent="0.2">
      <c r="B35" s="53" t="s">
        <v>36</v>
      </c>
      <c r="C35" s="23"/>
      <c r="D35" s="23"/>
      <c r="G35" s="53" t="s">
        <v>36</v>
      </c>
      <c r="H35" s="23"/>
      <c r="I35" s="23"/>
      <c r="J35" s="23"/>
      <c r="K35" s="23"/>
      <c r="L35" s="23"/>
      <c r="M35" s="23"/>
      <c r="N35" s="23"/>
      <c r="O35" s="23"/>
      <c r="P35" s="23"/>
      <c r="Q35" s="214">
        <f t="shared" si="0"/>
        <v>0</v>
      </c>
    </row>
    <row r="36" spans="2:20" ht="19.5" hidden="1" customHeight="1" x14ac:dyDescent="0.2">
      <c r="B36" s="53" t="s">
        <v>38</v>
      </c>
      <c r="C36" s="23"/>
      <c r="D36" s="23"/>
      <c r="G36" s="53" t="s">
        <v>38</v>
      </c>
      <c r="H36" s="23"/>
      <c r="I36" s="23"/>
      <c r="J36" s="23"/>
      <c r="K36" s="23"/>
      <c r="L36" s="23"/>
      <c r="M36" s="23"/>
      <c r="N36" s="23"/>
      <c r="O36" s="23"/>
      <c r="P36" s="23"/>
      <c r="Q36" s="214">
        <f t="shared" si="0"/>
        <v>0</v>
      </c>
    </row>
    <row r="37" spans="2:20" ht="18" hidden="1" customHeight="1" x14ac:dyDescent="0.2">
      <c r="B37" s="53" t="s">
        <v>71</v>
      </c>
      <c r="C37" s="23"/>
      <c r="D37" s="23"/>
      <c r="G37" s="53" t="s">
        <v>71</v>
      </c>
      <c r="H37" s="23"/>
      <c r="I37" s="23"/>
      <c r="J37" s="23"/>
      <c r="K37" s="23"/>
      <c r="L37" s="23"/>
      <c r="M37" s="23"/>
      <c r="N37" s="23"/>
      <c r="O37" s="23"/>
      <c r="P37" s="23"/>
      <c r="Q37" s="214">
        <f t="shared" si="0"/>
        <v>0</v>
      </c>
    </row>
    <row r="38" spans="2:20" ht="18" hidden="1" customHeight="1" thickBot="1" x14ac:dyDescent="0.2">
      <c r="B38" s="245" t="s">
        <v>56</v>
      </c>
      <c r="C38" s="24"/>
      <c r="D38" s="24"/>
      <c r="G38" s="245" t="s">
        <v>56</v>
      </c>
      <c r="H38" s="24"/>
      <c r="I38" s="24"/>
      <c r="J38" s="24"/>
      <c r="K38" s="24"/>
      <c r="L38" s="24"/>
      <c r="M38" s="24"/>
      <c r="N38" s="24"/>
      <c r="O38" s="24"/>
      <c r="P38" s="24"/>
      <c r="Q38" s="214">
        <f t="shared" si="0"/>
        <v>0</v>
      </c>
    </row>
    <row r="39" spans="2:20" s="1" customFormat="1" ht="18" customHeight="1" x14ac:dyDescent="0.15">
      <c r="B39" s="53" t="s">
        <v>238</v>
      </c>
      <c r="C39" s="23">
        <v>14.4</v>
      </c>
      <c r="D39" s="23">
        <v>85.6</v>
      </c>
      <c r="G39" s="53" t="s">
        <v>238</v>
      </c>
      <c r="H39" s="82">
        <v>0</v>
      </c>
      <c r="I39" s="82">
        <v>4.0000000000000001E-3</v>
      </c>
      <c r="J39" s="82">
        <v>0.03</v>
      </c>
      <c r="K39" s="82">
        <v>1E-3</v>
      </c>
      <c r="L39" s="82">
        <v>8.7999999999999995E-2</v>
      </c>
      <c r="M39" s="82">
        <v>8.2000000000000003E-2</v>
      </c>
      <c r="N39" s="82">
        <v>0.3</v>
      </c>
      <c r="O39" s="82">
        <v>0.47899999999999998</v>
      </c>
      <c r="P39" s="82">
        <v>1.6E-2</v>
      </c>
      <c r="Q39" s="214">
        <f t="shared" si="0"/>
        <v>1</v>
      </c>
    </row>
    <row r="40" spans="2:20" s="1" customFormat="1" ht="18" customHeight="1" x14ac:dyDescent="0.15">
      <c r="B40" s="53" t="s">
        <v>239</v>
      </c>
      <c r="C40" s="23">
        <v>14.1</v>
      </c>
      <c r="D40" s="23">
        <v>85.9</v>
      </c>
      <c r="G40" s="53" t="s">
        <v>239</v>
      </c>
      <c r="H40" s="82">
        <v>2E-3</v>
      </c>
      <c r="I40" s="82">
        <v>8.9999999999999993E-3</v>
      </c>
      <c r="J40" s="82">
        <v>2.3E-2</v>
      </c>
      <c r="K40" s="82">
        <v>1.2E-2</v>
      </c>
      <c r="L40" s="82">
        <v>0.09</v>
      </c>
      <c r="M40" s="82">
        <v>0.10199999999999999</v>
      </c>
      <c r="N40" s="82">
        <v>0.29099999999999998</v>
      </c>
      <c r="O40" s="82">
        <v>0.45900000000000002</v>
      </c>
      <c r="P40" s="82">
        <v>1.2E-2</v>
      </c>
      <c r="Q40" s="214">
        <f t="shared" si="0"/>
        <v>1</v>
      </c>
    </row>
    <row r="41" spans="2:20" s="1" customFormat="1" ht="18" customHeight="1" x14ac:dyDescent="0.15">
      <c r="B41" s="53" t="s">
        <v>245</v>
      </c>
      <c r="C41" s="80">
        <v>15</v>
      </c>
      <c r="D41" s="80">
        <v>85</v>
      </c>
      <c r="G41" s="53" t="s">
        <v>245</v>
      </c>
      <c r="H41" s="82">
        <v>1E-3</v>
      </c>
      <c r="I41" s="82">
        <v>4.0000000000000001E-3</v>
      </c>
      <c r="J41" s="82">
        <v>2.1000000000000001E-2</v>
      </c>
      <c r="K41" s="82">
        <v>2.1000000000000001E-2</v>
      </c>
      <c r="L41" s="82">
        <v>0.104</v>
      </c>
      <c r="M41" s="82">
        <v>0.104</v>
      </c>
      <c r="N41" s="82">
        <v>0.29499999999999998</v>
      </c>
      <c r="O41" s="82">
        <v>0.433</v>
      </c>
      <c r="P41" s="82">
        <v>1.7000000000000001E-2</v>
      </c>
      <c r="Q41" s="214">
        <f t="shared" si="0"/>
        <v>1</v>
      </c>
    </row>
    <row r="42" spans="2:20" s="1" customFormat="1" ht="18" customHeight="1" x14ac:dyDescent="0.15">
      <c r="B42" s="53" t="s">
        <v>241</v>
      </c>
      <c r="C42" s="23">
        <v>14.3</v>
      </c>
      <c r="D42" s="23">
        <v>85.7</v>
      </c>
      <c r="G42" s="53" t="s">
        <v>241</v>
      </c>
      <c r="H42" s="82">
        <v>1E-3</v>
      </c>
      <c r="I42" s="82">
        <v>2E-3</v>
      </c>
      <c r="J42" s="82">
        <v>2.3E-2</v>
      </c>
      <c r="K42" s="82">
        <v>3.1E-2</v>
      </c>
      <c r="L42" s="82">
        <v>0.11</v>
      </c>
      <c r="M42" s="82">
        <v>0.121</v>
      </c>
      <c r="N42" s="82">
        <v>0.29899999999999999</v>
      </c>
      <c r="O42" s="82">
        <v>0.39900000000000002</v>
      </c>
      <c r="P42" s="82">
        <v>1.4E-2</v>
      </c>
      <c r="Q42" s="214">
        <f t="shared" si="0"/>
        <v>1</v>
      </c>
    </row>
    <row r="43" spans="2:20" s="1" customFormat="1" ht="18" customHeight="1" thickBot="1" x14ac:dyDescent="0.2">
      <c r="B43" s="245" t="s">
        <v>244</v>
      </c>
      <c r="C43" s="24">
        <v>17.3</v>
      </c>
      <c r="D43" s="24">
        <v>82.7</v>
      </c>
      <c r="G43" s="245" t="s">
        <v>244</v>
      </c>
      <c r="H43" s="55">
        <v>3.0000000000000001E-3</v>
      </c>
      <c r="I43" s="55">
        <v>5.0000000000000001E-3</v>
      </c>
      <c r="J43" s="55">
        <v>2.1000000000000001E-2</v>
      </c>
      <c r="K43" s="55">
        <v>1.4999999999999999E-2</v>
      </c>
      <c r="L43" s="55">
        <v>0.11600000000000001</v>
      </c>
      <c r="M43" s="55">
        <v>0.112</v>
      </c>
      <c r="N43" s="55">
        <v>0.308</v>
      </c>
      <c r="O43" s="55">
        <v>0.40500000000000003</v>
      </c>
      <c r="P43" s="55">
        <v>1.4999999999999999E-2</v>
      </c>
      <c r="Q43" s="214">
        <f t="shared" si="0"/>
        <v>1</v>
      </c>
    </row>
    <row r="44" spans="2:20" ht="18" customHeight="1" thickBot="1" x14ac:dyDescent="0.2">
      <c r="B44" s="85" t="s">
        <v>147</v>
      </c>
      <c r="C44" s="66">
        <f>AVERAGE(C27:C43)</f>
        <v>15.250000000000002</v>
      </c>
      <c r="D44" s="243">
        <v>84.7</v>
      </c>
      <c r="G44" s="85" t="s">
        <v>147</v>
      </c>
      <c r="H44" s="86">
        <f t="shared" ref="H44:P44" si="3">AVERAGE(H27:H43)</f>
        <v>2.1666666666666666E-3</v>
      </c>
      <c r="I44" s="86">
        <f t="shared" si="3"/>
        <v>7.5833333333333334E-3</v>
      </c>
      <c r="J44" s="86">
        <f t="shared" si="3"/>
        <v>2.2250000000000002E-2</v>
      </c>
      <c r="K44" s="86">
        <f t="shared" si="3"/>
        <v>1.6E-2</v>
      </c>
      <c r="L44" s="86">
        <f t="shared" si="3"/>
        <v>8.5000000000000006E-2</v>
      </c>
      <c r="M44" s="86">
        <f t="shared" si="3"/>
        <v>0.10024999999999999</v>
      </c>
      <c r="N44" s="86">
        <f t="shared" si="3"/>
        <v>0.31324999999999997</v>
      </c>
      <c r="O44" s="70">
        <f t="shared" si="3"/>
        <v>0.4383333333333333</v>
      </c>
      <c r="P44" s="68">
        <f t="shared" si="3"/>
        <v>1.516666666666667E-2</v>
      </c>
      <c r="Q44" s="214">
        <f>SUM(H44:P44)</f>
        <v>0.99999999999999989</v>
      </c>
    </row>
    <row r="45" spans="2:20" s="1" customFormat="1" ht="18" customHeight="1" x14ac:dyDescent="0.15">
      <c r="B45" s="18"/>
      <c r="C45" s="215"/>
      <c r="D45" s="218"/>
      <c r="G45" s="18"/>
      <c r="H45" s="216"/>
      <c r="I45" s="216"/>
      <c r="J45" s="216"/>
      <c r="K45" s="216"/>
      <c r="L45" s="216"/>
      <c r="M45" s="216"/>
      <c r="N45" s="216"/>
      <c r="O45" s="217"/>
      <c r="P45" s="216"/>
      <c r="Q45" s="214"/>
    </row>
    <row r="46" spans="2:20" s="1" customFormat="1" ht="18" customHeight="1" x14ac:dyDescent="0.15">
      <c r="B46" s="18"/>
      <c r="C46" s="215"/>
      <c r="D46" s="218"/>
      <c r="G46" s="18"/>
      <c r="H46" s="216"/>
      <c r="I46" s="216"/>
      <c r="J46" s="216"/>
      <c r="K46" s="216"/>
      <c r="L46" s="216"/>
      <c r="M46" s="216"/>
      <c r="N46" s="216"/>
      <c r="O46" s="217"/>
      <c r="P46" s="216"/>
      <c r="Q46" s="214"/>
    </row>
    <row r="48" spans="2:20" x14ac:dyDescent="0.15">
      <c r="T48" t="s">
        <v>216</v>
      </c>
    </row>
    <row r="49" spans="19:23" x14ac:dyDescent="0.15">
      <c r="T49" t="s">
        <v>91</v>
      </c>
      <c r="U49" t="s">
        <v>92</v>
      </c>
      <c r="V49" t="s">
        <v>93</v>
      </c>
      <c r="W49" t="s">
        <v>94</v>
      </c>
    </row>
    <row r="50" spans="19:23" x14ac:dyDescent="0.15">
      <c r="S50" t="s">
        <v>213</v>
      </c>
      <c r="T50">
        <v>0.14099999999999999</v>
      </c>
      <c r="U50">
        <v>0.35899999999999999</v>
      </c>
      <c r="V50">
        <v>0.34300000000000003</v>
      </c>
      <c r="W50">
        <v>1.0999999999999999E-2</v>
      </c>
    </row>
    <row r="51" spans="19:23" x14ac:dyDescent="0.15">
      <c r="S51" t="s">
        <v>61</v>
      </c>
      <c r="T51">
        <v>0.129</v>
      </c>
      <c r="U51">
        <v>0.35099999999999998</v>
      </c>
      <c r="V51">
        <v>0.33500000000000002</v>
      </c>
      <c r="W51">
        <v>1.6E-2</v>
      </c>
    </row>
    <row r="52" spans="19:23" x14ac:dyDescent="0.15">
      <c r="S52" t="s">
        <v>27</v>
      </c>
      <c r="T52">
        <v>0.13700000000000001</v>
      </c>
      <c r="U52">
        <v>0.40600000000000003</v>
      </c>
      <c r="V52">
        <v>0.317</v>
      </c>
      <c r="W52">
        <v>1.2E-2</v>
      </c>
    </row>
    <row r="53" spans="19:23" x14ac:dyDescent="0.15">
      <c r="S53" t="s">
        <v>28</v>
      </c>
      <c r="T53">
        <v>0.127</v>
      </c>
      <c r="U53">
        <v>0.35299999999999998</v>
      </c>
      <c r="V53">
        <v>0.374</v>
      </c>
      <c r="W53">
        <v>1.2999999999999999E-2</v>
      </c>
    </row>
    <row r="54" spans="19:23" x14ac:dyDescent="0.15">
      <c r="S54" t="s">
        <v>32</v>
      </c>
      <c r="T54">
        <v>0.13400000000000001</v>
      </c>
      <c r="U54">
        <v>0.38800000000000001</v>
      </c>
      <c r="V54">
        <v>0.35</v>
      </c>
      <c r="W54">
        <v>0.01</v>
      </c>
    </row>
    <row r="55" spans="19:23" x14ac:dyDescent="0.15">
      <c r="S55" t="s">
        <v>36</v>
      </c>
      <c r="T55">
        <v>0.14599999999999999</v>
      </c>
      <c r="U55">
        <v>0.36699999999999999</v>
      </c>
      <c r="V55">
        <v>0.36699999999999999</v>
      </c>
      <c r="W55">
        <v>1.2E-2</v>
      </c>
    </row>
    <row r="56" spans="19:23" x14ac:dyDescent="0.15">
      <c r="S56" t="s">
        <v>214</v>
      </c>
      <c r="T56">
        <v>0.17199999999999999</v>
      </c>
      <c r="U56">
        <v>0.36399999999999999</v>
      </c>
      <c r="V56">
        <v>0.30199999999999999</v>
      </c>
      <c r="W56">
        <v>1.0999999999999999E-2</v>
      </c>
    </row>
    <row r="57" spans="19:23" x14ac:dyDescent="0.15">
      <c r="S57" t="s">
        <v>71</v>
      </c>
      <c r="T57">
        <v>0.127</v>
      </c>
      <c r="U57">
        <v>0.377</v>
      </c>
      <c r="V57">
        <v>0.33</v>
      </c>
      <c r="W57">
        <v>1.2999999999999999E-2</v>
      </c>
    </row>
    <row r="58" spans="19:23" x14ac:dyDescent="0.15">
      <c r="S58" t="s">
        <v>56</v>
      </c>
      <c r="T58">
        <v>0.13100000000000001</v>
      </c>
      <c r="U58">
        <v>0.38600000000000001</v>
      </c>
      <c r="V58">
        <v>0.36199999999999999</v>
      </c>
      <c r="W58">
        <v>1.0999999999999999E-2</v>
      </c>
    </row>
    <row r="59" spans="19:23" x14ac:dyDescent="0.15">
      <c r="S59" t="s">
        <v>95</v>
      </c>
      <c r="T59">
        <v>0.15</v>
      </c>
      <c r="U59">
        <v>0.35599999999999998</v>
      </c>
      <c r="V59">
        <v>0.34599999999999997</v>
      </c>
      <c r="W59">
        <v>1.7000000000000001E-2</v>
      </c>
    </row>
    <row r="60" spans="19:23" x14ac:dyDescent="0.15">
      <c r="S60" t="s">
        <v>58</v>
      </c>
      <c r="T60">
        <v>0.14599999999999999</v>
      </c>
      <c r="U60">
        <v>0.35199999999999998</v>
      </c>
      <c r="V60">
        <v>0.36599999999999999</v>
      </c>
      <c r="W60">
        <v>1.4E-2</v>
      </c>
    </row>
    <row r="61" spans="19:23" x14ac:dyDescent="0.15">
      <c r="S61" t="s">
        <v>59</v>
      </c>
      <c r="T61">
        <v>9.6000000000000002E-2</v>
      </c>
      <c r="U61">
        <v>0.35099999999999998</v>
      </c>
      <c r="V61">
        <v>0.39600000000000002</v>
      </c>
      <c r="W61">
        <v>2.5999999999999999E-2</v>
      </c>
    </row>
    <row r="62" spans="19:23" x14ac:dyDescent="0.15">
      <c r="S62" t="s">
        <v>60</v>
      </c>
      <c r="T62">
        <v>0.10400000000000001</v>
      </c>
      <c r="U62">
        <v>0.33700000000000002</v>
      </c>
      <c r="V62">
        <v>0.38</v>
      </c>
      <c r="W62">
        <v>1.7000000000000001E-2</v>
      </c>
    </row>
    <row r="63" spans="19:23" x14ac:dyDescent="0.15">
      <c r="S63" t="s">
        <v>61</v>
      </c>
      <c r="T63">
        <v>0.122</v>
      </c>
      <c r="U63">
        <v>0.35699999999999998</v>
      </c>
      <c r="V63">
        <v>0.37</v>
      </c>
      <c r="W63">
        <v>1.6E-2</v>
      </c>
    </row>
    <row r="64" spans="19:23" x14ac:dyDescent="0.15">
      <c r="S64" t="s">
        <v>27</v>
      </c>
      <c r="T64">
        <v>0.14000000000000001</v>
      </c>
      <c r="U64">
        <v>0.32500000000000001</v>
      </c>
      <c r="V64">
        <v>0.378</v>
      </c>
      <c r="W64">
        <v>1.7000000000000001E-2</v>
      </c>
    </row>
    <row r="65" spans="19:23" x14ac:dyDescent="0.15">
      <c r="S65" t="s">
        <v>28</v>
      </c>
      <c r="T65">
        <v>0.123</v>
      </c>
      <c r="U65">
        <v>0.34399999999999997</v>
      </c>
      <c r="V65">
        <v>0.38200000000000001</v>
      </c>
      <c r="W65">
        <v>2.1000000000000001E-2</v>
      </c>
    </row>
    <row r="66" spans="19:23" x14ac:dyDescent="0.15">
      <c r="S66" t="s">
        <v>32</v>
      </c>
      <c r="T66">
        <v>0.11799999999999999</v>
      </c>
      <c r="U66">
        <v>0.34499999999999997</v>
      </c>
      <c r="V66">
        <v>0.40400000000000003</v>
      </c>
      <c r="W66">
        <v>1.2E-2</v>
      </c>
    </row>
    <row r="67" spans="19:23" x14ac:dyDescent="0.15">
      <c r="S67" t="s">
        <v>36</v>
      </c>
      <c r="T67">
        <v>0.13100000000000001</v>
      </c>
      <c r="U67">
        <v>0.33300000000000002</v>
      </c>
      <c r="V67">
        <v>0.38500000000000001</v>
      </c>
      <c r="W67">
        <v>1.9E-2</v>
      </c>
    </row>
    <row r="68" spans="19:23" x14ac:dyDescent="0.15">
      <c r="S68" t="s">
        <v>215</v>
      </c>
      <c r="T68">
        <v>0.126</v>
      </c>
      <c r="U68">
        <v>0.314</v>
      </c>
      <c r="V68">
        <v>0.4</v>
      </c>
      <c r="W68">
        <v>1.6E-2</v>
      </c>
    </row>
    <row r="69" spans="19:23" x14ac:dyDescent="0.15">
      <c r="S69" t="s">
        <v>71</v>
      </c>
      <c r="T69">
        <v>0.122</v>
      </c>
      <c r="U69">
        <v>0.33400000000000002</v>
      </c>
      <c r="V69">
        <v>0.374</v>
      </c>
      <c r="W69">
        <v>1.2999999999999999E-2</v>
      </c>
    </row>
    <row r="70" spans="19:23" x14ac:dyDescent="0.15">
      <c r="S70" t="s">
        <v>56</v>
      </c>
      <c r="T70">
        <v>9.7000000000000003E-2</v>
      </c>
      <c r="U70">
        <v>0.33700000000000002</v>
      </c>
      <c r="V70">
        <v>0.41</v>
      </c>
      <c r="W70">
        <v>1.6E-2</v>
      </c>
    </row>
    <row r="71" spans="19:23" x14ac:dyDescent="0.15">
      <c r="S71" t="s">
        <v>95</v>
      </c>
      <c r="T71">
        <v>8.3000000000000004E-2</v>
      </c>
      <c r="U71">
        <v>0.34399999999999997</v>
      </c>
      <c r="V71">
        <v>0.435</v>
      </c>
      <c r="W71">
        <v>1.4E-2</v>
      </c>
    </row>
    <row r="72" spans="19:23" x14ac:dyDescent="0.15">
      <c r="S72" t="s">
        <v>58</v>
      </c>
      <c r="T72">
        <v>9.5000000000000001E-2</v>
      </c>
      <c r="U72">
        <v>0.32700000000000001</v>
      </c>
      <c r="V72">
        <v>0.432</v>
      </c>
      <c r="W72">
        <v>1.4999999999999999E-2</v>
      </c>
    </row>
    <row r="73" spans="19:23" x14ac:dyDescent="0.15">
      <c r="S73" t="s">
        <v>59</v>
      </c>
      <c r="T73">
        <v>8.2000000000000003E-2</v>
      </c>
      <c r="U73">
        <v>0.32900000000000001</v>
      </c>
      <c r="V73">
        <v>0.44400000000000001</v>
      </c>
      <c r="W73">
        <v>2.1000000000000001E-2</v>
      </c>
    </row>
    <row r="74" spans="19:23" x14ac:dyDescent="0.15">
      <c r="S74" t="s">
        <v>60</v>
      </c>
      <c r="T74">
        <v>9.1999999999999998E-2</v>
      </c>
      <c r="U74">
        <v>0.32800000000000001</v>
      </c>
      <c r="V74">
        <v>0.439</v>
      </c>
      <c r="W74">
        <v>1.6E-2</v>
      </c>
    </row>
    <row r="75" spans="19:23" x14ac:dyDescent="0.15">
      <c r="S75" t="s">
        <v>61</v>
      </c>
      <c r="T75">
        <v>0.104</v>
      </c>
      <c r="U75">
        <v>0.33400000000000002</v>
      </c>
      <c r="V75">
        <v>0.44</v>
      </c>
      <c r="W75">
        <v>1.7000000000000001E-2</v>
      </c>
    </row>
    <row r="76" spans="19:23" x14ac:dyDescent="0.15">
      <c r="S76" t="s">
        <v>27</v>
      </c>
      <c r="T76">
        <v>0.111</v>
      </c>
      <c r="U76">
        <v>0.30199999999999999</v>
      </c>
      <c r="V76">
        <v>0.46100000000000002</v>
      </c>
      <c r="W76">
        <v>8.0000000000000002E-3</v>
      </c>
    </row>
    <row r="77" spans="19:23" x14ac:dyDescent="0.15">
      <c r="S77" t="s">
        <v>28</v>
      </c>
      <c r="T77">
        <v>0.115</v>
      </c>
      <c r="U77">
        <v>0.30199999999999999</v>
      </c>
      <c r="V77">
        <v>0.434</v>
      </c>
      <c r="W77">
        <v>1.7000000000000001E-2</v>
      </c>
    </row>
    <row r="78" spans="19:23" x14ac:dyDescent="0.15">
      <c r="S78" t="s">
        <v>238</v>
      </c>
      <c r="T78">
        <v>8.2000000000000003E-2</v>
      </c>
      <c r="U78" s="1">
        <v>0.3</v>
      </c>
      <c r="V78" s="1">
        <v>0.47899999999999998</v>
      </c>
      <c r="W78" s="1">
        <v>1.6E-2</v>
      </c>
    </row>
    <row r="79" spans="19:23" x14ac:dyDescent="0.15">
      <c r="S79" t="s">
        <v>239</v>
      </c>
      <c r="T79">
        <v>0.10199999999999999</v>
      </c>
      <c r="U79" s="1">
        <v>0.29099999999999998</v>
      </c>
      <c r="V79" s="1">
        <v>0.45900000000000002</v>
      </c>
      <c r="W79" s="1">
        <v>1.2E-2</v>
      </c>
    </row>
    <row r="80" spans="19:23" x14ac:dyDescent="0.15">
      <c r="S80" t="s">
        <v>246</v>
      </c>
      <c r="T80">
        <v>0.104</v>
      </c>
      <c r="U80" s="1">
        <v>0.29499999999999998</v>
      </c>
      <c r="V80" s="1">
        <v>0.433</v>
      </c>
      <c r="W80" s="1">
        <v>1.7000000000000001E-2</v>
      </c>
    </row>
    <row r="81" spans="19:23" x14ac:dyDescent="0.15">
      <c r="S81" t="s">
        <v>247</v>
      </c>
      <c r="T81">
        <v>0.121</v>
      </c>
      <c r="U81" s="1">
        <v>0.29899999999999999</v>
      </c>
      <c r="V81" s="1">
        <v>0.39900000000000002</v>
      </c>
      <c r="W81" s="1">
        <v>1.4E-2</v>
      </c>
    </row>
    <row r="82" spans="19:23" x14ac:dyDescent="0.15">
      <c r="S82" t="s">
        <v>244</v>
      </c>
      <c r="T82">
        <v>0.112</v>
      </c>
      <c r="U82" s="1">
        <v>0.308</v>
      </c>
      <c r="V82" s="1">
        <v>0.40500000000000003</v>
      </c>
      <c r="W82" s="1">
        <v>1.4999999999999999E-2</v>
      </c>
    </row>
  </sheetData>
  <phoneticPr fontId="2"/>
  <pageMargins left="0.70866141732283472" right="0.31496062992125984" top="0.74803149606299213" bottom="0.35433070866141736"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各月利用実績</vt:lpstr>
      <vt:lpstr>1日当たり乗車人数</vt:lpstr>
      <vt:lpstr>ランドマーク別乗降順位</vt:lpstr>
      <vt:lpstr>利用者別実績内訳</vt:lpstr>
      <vt:lpstr>男女、年代別</vt:lpstr>
      <vt:lpstr>ランドマーク別乗降順位!Print_Area</vt:lpstr>
      <vt:lpstr>各月利用実績!Print_Area</vt:lpstr>
      <vt:lpstr>'男女、年代別'!Print_Area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大河原デマンドタクシー</dc:creator>
  <cp:lastModifiedBy>長谷川　一正</cp:lastModifiedBy>
  <cp:lastPrinted>2015-06-10T01:00:42Z</cp:lastPrinted>
  <dcterms:created xsi:type="dcterms:W3CDTF">2012-08-16T05:35:12Z</dcterms:created>
  <dcterms:modified xsi:type="dcterms:W3CDTF">2015-06-22T00:08:23Z</dcterms:modified>
</cp:coreProperties>
</file>